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5mssrv01\OMI\Knob\Plzeňská - výtah ADA\VŘ\"/>
    </mc:Choice>
  </mc:AlternateContent>
  <bookViews>
    <workbookView xWindow="0" yWindow="0" windowWidth="25260" windowHeight="9930"/>
  </bookViews>
  <sheets>
    <sheet name="Rekapitulace stavby" sheetId="1" r:id="rId1"/>
    <sheet name="8-2018 - Přístavba výtahu..." sheetId="2" r:id="rId2"/>
    <sheet name="VRN - Vedlejší rozpočtové..." sheetId="3" r:id="rId3"/>
    <sheet name="Pokyny pro vyplnění" sheetId="4" r:id="rId4"/>
  </sheets>
  <definedNames>
    <definedName name="_xlnm._FilterDatabase" localSheetId="1" hidden="1">'8-2018 - Přístavba výtahu...'!$C$108:$K$1499</definedName>
    <definedName name="_xlnm._FilterDatabase" localSheetId="2" hidden="1">'VRN - Vedlejší rozpočtové...'!$C$80:$K$94</definedName>
    <definedName name="_xlnm.Print_Titles" localSheetId="1">'8-2018 - Přístavba výtahu...'!$108:$108</definedName>
    <definedName name="_xlnm.Print_Titles" localSheetId="0">'Rekapitulace stavby'!$49:$49</definedName>
    <definedName name="_xlnm.Print_Titles" localSheetId="2">'VRN - Vedlejší rozpočtové...'!$80:$80</definedName>
    <definedName name="_xlnm.Print_Area" localSheetId="1">'8-2018 - Přístavba výtahu...'!$C$4:$J$34,'8-2018 - Přístavba výtahu...'!$C$40:$J$92,'8-2018 - Přístavba výtahu...'!$C$98:$K$1499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2">'VRN - Vedlejší rozpočtové...'!$C$4:$J$36,'VRN - Vedlejší rozpočtové...'!$C$42:$J$62,'VRN - Vedlejší rozpočtové...'!$C$68:$K$94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94" i="3"/>
  <c r="BH94" i="3"/>
  <c r="BG94" i="3"/>
  <c r="BE94" i="3"/>
  <c r="T94" i="3"/>
  <c r="T93" i="3"/>
  <c r="R94" i="3"/>
  <c r="R93" i="3"/>
  <c r="P94" i="3"/>
  <c r="P93" i="3"/>
  <c r="BK94" i="3"/>
  <c r="BK93" i="3"/>
  <c r="J93" i="3" s="1"/>
  <c r="J94" i="3"/>
  <c r="BF94" i="3" s="1"/>
  <c r="J61" i="3"/>
  <c r="BI92" i="3"/>
  <c r="BH92" i="3"/>
  <c r="BG92" i="3"/>
  <c r="BE92" i="3"/>
  <c r="T92" i="3"/>
  <c r="R92" i="3"/>
  <c r="P92" i="3"/>
  <c r="BK92" i="3"/>
  <c r="BK90" i="3" s="1"/>
  <c r="J90" i="3" s="1"/>
  <c r="J60" i="3" s="1"/>
  <c r="J92" i="3"/>
  <c r="BF92" i="3"/>
  <c r="BI91" i="3"/>
  <c r="BH91" i="3"/>
  <c r="BG91" i="3"/>
  <c r="BE91" i="3"/>
  <c r="T91" i="3"/>
  <c r="T90" i="3"/>
  <c r="R91" i="3"/>
  <c r="R90" i="3"/>
  <c r="P91" i="3"/>
  <c r="P90" i="3"/>
  <c r="BK91" i="3"/>
  <c r="J91" i="3"/>
  <c r="BF91" i="3" s="1"/>
  <c r="BI89" i="3"/>
  <c r="BH89" i="3"/>
  <c r="BG89" i="3"/>
  <c r="BE89" i="3"/>
  <c r="T89" i="3"/>
  <c r="T88" i="3"/>
  <c r="R89" i="3"/>
  <c r="R88" i="3"/>
  <c r="P89" i="3"/>
  <c r="P88" i="3"/>
  <c r="BK89" i="3"/>
  <c r="BK88" i="3"/>
  <c r="J88" i="3" s="1"/>
  <c r="J59" i="3" s="1"/>
  <c r="J89" i="3"/>
  <c r="BF89" i="3" s="1"/>
  <c r="BI87" i="3"/>
  <c r="BH87" i="3"/>
  <c r="BG87" i="3"/>
  <c r="BE87" i="3"/>
  <c r="T87" i="3"/>
  <c r="R87" i="3"/>
  <c r="P87" i="3"/>
  <c r="BK87" i="3"/>
  <c r="J87" i="3"/>
  <c r="BF87" i="3"/>
  <c r="BI86" i="3"/>
  <c r="BH86" i="3"/>
  <c r="BG86" i="3"/>
  <c r="BE86" i="3"/>
  <c r="T86" i="3"/>
  <c r="R86" i="3"/>
  <c r="P86" i="3"/>
  <c r="BK86" i="3"/>
  <c r="J86" i="3"/>
  <c r="BF86" i="3"/>
  <c r="BI85" i="3"/>
  <c r="BH85" i="3"/>
  <c r="BG85" i="3"/>
  <c r="BE85" i="3"/>
  <c r="T85" i="3"/>
  <c r="R85" i="3"/>
  <c r="R83" i="3" s="1"/>
  <c r="R82" i="3" s="1"/>
  <c r="R81" i="3" s="1"/>
  <c r="P85" i="3"/>
  <c r="BK85" i="3"/>
  <c r="J85" i="3"/>
  <c r="BF85" i="3"/>
  <c r="BI84" i="3"/>
  <c r="F34" i="3"/>
  <c r="BD53" i="1" s="1"/>
  <c r="BH84" i="3"/>
  <c r="BG84" i="3"/>
  <c r="F32" i="3"/>
  <c r="BB53" i="1" s="1"/>
  <c r="BE84" i="3"/>
  <c r="T84" i="3"/>
  <c r="T83" i="3"/>
  <c r="R84" i="3"/>
  <c r="P84" i="3"/>
  <c r="P83" i="3"/>
  <c r="BK84" i="3"/>
  <c r="J84" i="3"/>
  <c r="BF84" i="3" s="1"/>
  <c r="J31" i="3" s="1"/>
  <c r="AW53" i="1" s="1"/>
  <c r="F75" i="3"/>
  <c r="E73" i="3"/>
  <c r="F49" i="3"/>
  <c r="E47" i="3"/>
  <c r="J21" i="3"/>
  <c r="E21" i="3"/>
  <c r="J77" i="3" s="1"/>
  <c r="J20" i="3"/>
  <c r="J18" i="3"/>
  <c r="E18" i="3"/>
  <c r="F78" i="3"/>
  <c r="F52" i="3"/>
  <c r="J17" i="3"/>
  <c r="J15" i="3"/>
  <c r="E15" i="3"/>
  <c r="F77" i="3" s="1"/>
  <c r="F51" i="3"/>
  <c r="J14" i="3"/>
  <c r="J12" i="3"/>
  <c r="J75" i="3" s="1"/>
  <c r="E7" i="3"/>
  <c r="E45" i="3" s="1"/>
  <c r="E71" i="3"/>
  <c r="AY52" i="1"/>
  <c r="AX52" i="1"/>
  <c r="BI1499" i="2"/>
  <c r="BH1499" i="2"/>
  <c r="BG1499" i="2"/>
  <c r="BE1499" i="2"/>
  <c r="T1499" i="2"/>
  <c r="T1498" i="2" s="1"/>
  <c r="R1499" i="2"/>
  <c r="R1498" i="2" s="1"/>
  <c r="P1499" i="2"/>
  <c r="P1498" i="2" s="1"/>
  <c r="BK1499" i="2"/>
  <c r="BK1498" i="2" s="1"/>
  <c r="J1498" i="2"/>
  <c r="J91" i="2" s="1"/>
  <c r="J1499" i="2"/>
  <c r="BF1499" i="2"/>
  <c r="BI1497" i="2"/>
  <c r="BH1497" i="2"/>
  <c r="BG1497" i="2"/>
  <c r="BE1497" i="2"/>
  <c r="T1497" i="2"/>
  <c r="R1497" i="2"/>
  <c r="P1497" i="2"/>
  <c r="BK1497" i="2"/>
  <c r="J1497" i="2"/>
  <c r="BF1497" i="2" s="1"/>
  <c r="BI1496" i="2"/>
  <c r="BH1496" i="2"/>
  <c r="BG1496" i="2"/>
  <c r="BE1496" i="2"/>
  <c r="T1496" i="2"/>
  <c r="R1496" i="2"/>
  <c r="P1496" i="2"/>
  <c r="BK1496" i="2"/>
  <c r="J1496" i="2"/>
  <c r="BF1496" i="2" s="1"/>
  <c r="BI1495" i="2"/>
  <c r="BH1495" i="2"/>
  <c r="BG1495" i="2"/>
  <c r="BE1495" i="2"/>
  <c r="T1495" i="2"/>
  <c r="R1495" i="2"/>
  <c r="P1495" i="2"/>
  <c r="BK1495" i="2"/>
  <c r="J1495" i="2"/>
  <c r="BF1495" i="2" s="1"/>
  <c r="BI1494" i="2"/>
  <c r="BH1494" i="2"/>
  <c r="BG1494" i="2"/>
  <c r="BE1494" i="2"/>
  <c r="T1494" i="2"/>
  <c r="R1494" i="2"/>
  <c r="P1494" i="2"/>
  <c r="BK1494" i="2"/>
  <c r="J1494" i="2"/>
  <c r="BF1494" i="2" s="1"/>
  <c r="BI1493" i="2"/>
  <c r="BH1493" i="2"/>
  <c r="BG1493" i="2"/>
  <c r="BE1493" i="2"/>
  <c r="T1493" i="2"/>
  <c r="R1493" i="2"/>
  <c r="P1493" i="2"/>
  <c r="BK1493" i="2"/>
  <c r="J1493" i="2"/>
  <c r="BF1493" i="2" s="1"/>
  <c r="BI1491" i="2"/>
  <c r="BH1491" i="2"/>
  <c r="BG1491" i="2"/>
  <c r="BE1491" i="2"/>
  <c r="T1491" i="2"/>
  <c r="R1491" i="2"/>
  <c r="P1491" i="2"/>
  <c r="BK1491" i="2"/>
  <c r="J1491" i="2"/>
  <c r="BF1491" i="2" s="1"/>
  <c r="BI1490" i="2"/>
  <c r="BH1490" i="2"/>
  <c r="BG1490" i="2"/>
  <c r="BE1490" i="2"/>
  <c r="T1490" i="2"/>
  <c r="R1490" i="2"/>
  <c r="P1490" i="2"/>
  <c r="BK1490" i="2"/>
  <c r="J1490" i="2"/>
  <c r="BF1490" i="2" s="1"/>
  <c r="BI1489" i="2"/>
  <c r="BH1489" i="2"/>
  <c r="BG1489" i="2"/>
  <c r="BE1489" i="2"/>
  <c r="T1489" i="2"/>
  <c r="R1489" i="2"/>
  <c r="P1489" i="2"/>
  <c r="BK1489" i="2"/>
  <c r="J1489" i="2"/>
  <c r="BF1489" i="2" s="1"/>
  <c r="BI1488" i="2"/>
  <c r="BH1488" i="2"/>
  <c r="BG1488" i="2"/>
  <c r="BE1488" i="2"/>
  <c r="T1488" i="2"/>
  <c r="R1488" i="2"/>
  <c r="P1488" i="2"/>
  <c r="BK1488" i="2"/>
  <c r="J1488" i="2"/>
  <c r="BF1488" i="2" s="1"/>
  <c r="BI1487" i="2"/>
  <c r="BH1487" i="2"/>
  <c r="BG1487" i="2"/>
  <c r="BE1487" i="2"/>
  <c r="T1487" i="2"/>
  <c r="T1486" i="2" s="1"/>
  <c r="R1487" i="2"/>
  <c r="R1486" i="2" s="1"/>
  <c r="P1487" i="2"/>
  <c r="BK1487" i="2"/>
  <c r="BK1486" i="2" s="1"/>
  <c r="J1486" i="2"/>
  <c r="J90" i="2" s="1"/>
  <c r="J1487" i="2"/>
  <c r="BF1487" i="2"/>
  <c r="BI1485" i="2"/>
  <c r="BH1485" i="2"/>
  <c r="BG1485" i="2"/>
  <c r="BE1485" i="2"/>
  <c r="T1485" i="2"/>
  <c r="R1485" i="2"/>
  <c r="P1485" i="2"/>
  <c r="BK1485" i="2"/>
  <c r="J1485" i="2"/>
  <c r="BF1485" i="2" s="1"/>
  <c r="BI1484" i="2"/>
  <c r="BH1484" i="2"/>
  <c r="BG1484" i="2"/>
  <c r="BE1484" i="2"/>
  <c r="T1484" i="2"/>
  <c r="R1484" i="2"/>
  <c r="P1484" i="2"/>
  <c r="BK1484" i="2"/>
  <c r="J1484" i="2"/>
  <c r="BF1484" i="2" s="1"/>
  <c r="BI1483" i="2"/>
  <c r="BH1483" i="2"/>
  <c r="BG1483" i="2"/>
  <c r="BE1483" i="2"/>
  <c r="T1483" i="2"/>
  <c r="R1483" i="2"/>
  <c r="P1483" i="2"/>
  <c r="BK1483" i="2"/>
  <c r="J1483" i="2"/>
  <c r="BF1483" i="2" s="1"/>
  <c r="BI1482" i="2"/>
  <c r="BH1482" i="2"/>
  <c r="BG1482" i="2"/>
  <c r="BE1482" i="2"/>
  <c r="T1482" i="2"/>
  <c r="R1482" i="2"/>
  <c r="R1481" i="2"/>
  <c r="R1480" i="2" s="1"/>
  <c r="P1482" i="2"/>
  <c r="P1481" i="2" s="1"/>
  <c r="BK1482" i="2"/>
  <c r="BK1481" i="2"/>
  <c r="J1481" i="2" s="1"/>
  <c r="BK1480" i="2"/>
  <c r="J1480" i="2" s="1"/>
  <c r="J88" i="2" s="1"/>
  <c r="J1482" i="2"/>
  <c r="BF1482" i="2" s="1"/>
  <c r="J89" i="2"/>
  <c r="BI1478" i="2"/>
  <c r="BH1478" i="2"/>
  <c r="BG1478" i="2"/>
  <c r="BE1478" i="2"/>
  <c r="T1478" i="2"/>
  <c r="R1478" i="2"/>
  <c r="P1478" i="2"/>
  <c r="BK1478" i="2"/>
  <c r="J1478" i="2"/>
  <c r="BF1478" i="2" s="1"/>
  <c r="BI1477" i="2"/>
  <c r="BH1477" i="2"/>
  <c r="BG1477" i="2"/>
  <c r="BE1477" i="2"/>
  <c r="T1477" i="2"/>
  <c r="R1477" i="2"/>
  <c r="P1477" i="2"/>
  <c r="BK1477" i="2"/>
  <c r="J1477" i="2"/>
  <c r="BF1477" i="2" s="1"/>
  <c r="BI1475" i="2"/>
  <c r="BH1475" i="2"/>
  <c r="BG1475" i="2"/>
  <c r="BE1475" i="2"/>
  <c r="T1475" i="2"/>
  <c r="R1475" i="2"/>
  <c r="P1475" i="2"/>
  <c r="BK1475" i="2"/>
  <c r="J1475" i="2"/>
  <c r="BF1475" i="2" s="1"/>
  <c r="BI1473" i="2"/>
  <c r="BH1473" i="2"/>
  <c r="BG1473" i="2"/>
  <c r="BE1473" i="2"/>
  <c r="T1473" i="2"/>
  <c r="R1473" i="2"/>
  <c r="P1473" i="2"/>
  <c r="BK1473" i="2"/>
  <c r="J1473" i="2"/>
  <c r="BF1473" i="2" s="1"/>
  <c r="BI1471" i="2"/>
  <c r="BH1471" i="2"/>
  <c r="BG1471" i="2"/>
  <c r="BE1471" i="2"/>
  <c r="T1471" i="2"/>
  <c r="R1471" i="2"/>
  <c r="P1471" i="2"/>
  <c r="BK1471" i="2"/>
  <c r="J1471" i="2"/>
  <c r="BF1471" i="2" s="1"/>
  <c r="BI1469" i="2"/>
  <c r="BH1469" i="2"/>
  <c r="BG1469" i="2"/>
  <c r="BE1469" i="2"/>
  <c r="T1469" i="2"/>
  <c r="R1469" i="2"/>
  <c r="P1469" i="2"/>
  <c r="BK1469" i="2"/>
  <c r="J1469" i="2"/>
  <c r="BF1469" i="2" s="1"/>
  <c r="BI1447" i="2"/>
  <c r="BH1447" i="2"/>
  <c r="BG1447" i="2"/>
  <c r="BE1447" i="2"/>
  <c r="T1447" i="2"/>
  <c r="R1447" i="2"/>
  <c r="P1447" i="2"/>
  <c r="BK1447" i="2"/>
  <c r="J1447" i="2"/>
  <c r="BF1447" i="2" s="1"/>
  <c r="BI1445" i="2"/>
  <c r="BH1445" i="2"/>
  <c r="BG1445" i="2"/>
  <c r="BE1445" i="2"/>
  <c r="T1445" i="2"/>
  <c r="R1445" i="2"/>
  <c r="P1445" i="2"/>
  <c r="BK1445" i="2"/>
  <c r="J1445" i="2"/>
  <c r="BF1445" i="2" s="1"/>
  <c r="BI1425" i="2"/>
  <c r="BH1425" i="2"/>
  <c r="BG1425" i="2"/>
  <c r="BE1425" i="2"/>
  <c r="T1425" i="2"/>
  <c r="R1425" i="2"/>
  <c r="P1425" i="2"/>
  <c r="BK1425" i="2"/>
  <c r="J1425" i="2"/>
  <c r="BF1425" i="2" s="1"/>
  <c r="BI1423" i="2"/>
  <c r="BH1423" i="2"/>
  <c r="BG1423" i="2"/>
  <c r="BE1423" i="2"/>
  <c r="T1423" i="2"/>
  <c r="R1423" i="2"/>
  <c r="P1423" i="2"/>
  <c r="BK1423" i="2"/>
  <c r="J1423" i="2"/>
  <c r="BF1423" i="2" s="1"/>
  <c r="BI1421" i="2"/>
  <c r="BH1421" i="2"/>
  <c r="BG1421" i="2"/>
  <c r="BE1421" i="2"/>
  <c r="T1421" i="2"/>
  <c r="R1421" i="2"/>
  <c r="R1420" i="2" s="1"/>
  <c r="P1421" i="2"/>
  <c r="BK1421" i="2"/>
  <c r="BK1420" i="2" s="1"/>
  <c r="J1420" i="2" s="1"/>
  <c r="J87" i="2" s="1"/>
  <c r="J1421" i="2"/>
  <c r="BF1421" i="2"/>
  <c r="BI1419" i="2"/>
  <c r="BH1419" i="2"/>
  <c r="BG1419" i="2"/>
  <c r="BE1419" i="2"/>
  <c r="T1419" i="2"/>
  <c r="R1419" i="2"/>
  <c r="P1419" i="2"/>
  <c r="BK1419" i="2"/>
  <c r="J1419" i="2"/>
  <c r="BF1419" i="2" s="1"/>
  <c r="BI1418" i="2"/>
  <c r="BH1418" i="2"/>
  <c r="BG1418" i="2"/>
  <c r="BE1418" i="2"/>
  <c r="T1418" i="2"/>
  <c r="R1418" i="2"/>
  <c r="P1418" i="2"/>
  <c r="BK1418" i="2"/>
  <c r="J1418" i="2"/>
  <c r="BF1418" i="2" s="1"/>
  <c r="BI1416" i="2"/>
  <c r="BH1416" i="2"/>
  <c r="BG1416" i="2"/>
  <c r="BE1416" i="2"/>
  <c r="T1416" i="2"/>
  <c r="R1416" i="2"/>
  <c r="P1416" i="2"/>
  <c r="BK1416" i="2"/>
  <c r="J1416" i="2"/>
  <c r="BF1416" i="2" s="1"/>
  <c r="BI1415" i="2"/>
  <c r="BH1415" i="2"/>
  <c r="BG1415" i="2"/>
  <c r="BE1415" i="2"/>
  <c r="T1415" i="2"/>
  <c r="R1415" i="2"/>
  <c r="P1415" i="2"/>
  <c r="BK1415" i="2"/>
  <c r="J1415" i="2"/>
  <c r="BF1415" i="2" s="1"/>
  <c r="BI1414" i="2"/>
  <c r="BH1414" i="2"/>
  <c r="BG1414" i="2"/>
  <c r="BE1414" i="2"/>
  <c r="T1414" i="2"/>
  <c r="R1414" i="2"/>
  <c r="P1414" i="2"/>
  <c r="BK1414" i="2"/>
  <c r="J1414" i="2"/>
  <c r="BF1414" i="2" s="1"/>
  <c r="BI1413" i="2"/>
  <c r="BH1413" i="2"/>
  <c r="BG1413" i="2"/>
  <c r="BE1413" i="2"/>
  <c r="T1413" i="2"/>
  <c r="R1413" i="2"/>
  <c r="P1413" i="2"/>
  <c r="BK1413" i="2"/>
  <c r="J1413" i="2"/>
  <c r="BF1413" i="2" s="1"/>
  <c r="BI1412" i="2"/>
  <c r="BH1412" i="2"/>
  <c r="BG1412" i="2"/>
  <c r="BE1412" i="2"/>
  <c r="T1412" i="2"/>
  <c r="R1412" i="2"/>
  <c r="P1412" i="2"/>
  <c r="BK1412" i="2"/>
  <c r="J1412" i="2"/>
  <c r="BF1412" i="2" s="1"/>
  <c r="BI1410" i="2"/>
  <c r="BH1410" i="2"/>
  <c r="BG1410" i="2"/>
  <c r="BE1410" i="2"/>
  <c r="T1410" i="2"/>
  <c r="R1410" i="2"/>
  <c r="P1410" i="2"/>
  <c r="BK1410" i="2"/>
  <c r="J1410" i="2"/>
  <c r="BF1410" i="2" s="1"/>
  <c r="BI1408" i="2"/>
  <c r="BH1408" i="2"/>
  <c r="BG1408" i="2"/>
  <c r="BE1408" i="2"/>
  <c r="T1408" i="2"/>
  <c r="R1408" i="2"/>
  <c r="P1408" i="2"/>
  <c r="BK1408" i="2"/>
  <c r="J1408" i="2"/>
  <c r="BF1408" i="2" s="1"/>
  <c r="BI1406" i="2"/>
  <c r="BH1406" i="2"/>
  <c r="BG1406" i="2"/>
  <c r="BE1406" i="2"/>
  <c r="T1406" i="2"/>
  <c r="R1406" i="2"/>
  <c r="P1406" i="2"/>
  <c r="BK1406" i="2"/>
  <c r="J1406" i="2"/>
  <c r="BF1406" i="2" s="1"/>
  <c r="BI1404" i="2"/>
  <c r="BH1404" i="2"/>
  <c r="BG1404" i="2"/>
  <c r="BE1404" i="2"/>
  <c r="T1404" i="2"/>
  <c r="R1404" i="2"/>
  <c r="P1404" i="2"/>
  <c r="BK1404" i="2"/>
  <c r="J1404" i="2"/>
  <c r="BF1404" i="2" s="1"/>
  <c r="BI1402" i="2"/>
  <c r="BH1402" i="2"/>
  <c r="BG1402" i="2"/>
  <c r="BE1402" i="2"/>
  <c r="T1402" i="2"/>
  <c r="R1402" i="2"/>
  <c r="P1402" i="2"/>
  <c r="BK1402" i="2"/>
  <c r="J1402" i="2"/>
  <c r="BF1402" i="2" s="1"/>
  <c r="BI1400" i="2"/>
  <c r="BH1400" i="2"/>
  <c r="BG1400" i="2"/>
  <c r="BE1400" i="2"/>
  <c r="T1400" i="2"/>
  <c r="R1400" i="2"/>
  <c r="P1400" i="2"/>
  <c r="BK1400" i="2"/>
  <c r="J1400" i="2"/>
  <c r="BF1400" i="2" s="1"/>
  <c r="BI1398" i="2"/>
  <c r="BH1398" i="2"/>
  <c r="BG1398" i="2"/>
  <c r="BE1398" i="2"/>
  <c r="T1398" i="2"/>
  <c r="R1398" i="2"/>
  <c r="P1398" i="2"/>
  <c r="BK1398" i="2"/>
  <c r="J1398" i="2"/>
  <c r="BF1398" i="2" s="1"/>
  <c r="BI1397" i="2"/>
  <c r="BH1397" i="2"/>
  <c r="BG1397" i="2"/>
  <c r="BE1397" i="2"/>
  <c r="T1397" i="2"/>
  <c r="R1397" i="2"/>
  <c r="P1397" i="2"/>
  <c r="BK1397" i="2"/>
  <c r="J1397" i="2"/>
  <c r="BF1397" i="2" s="1"/>
  <c r="BI1395" i="2"/>
  <c r="BH1395" i="2"/>
  <c r="BG1395" i="2"/>
  <c r="BE1395" i="2"/>
  <c r="T1395" i="2"/>
  <c r="R1395" i="2"/>
  <c r="P1395" i="2"/>
  <c r="BK1395" i="2"/>
  <c r="J1395" i="2"/>
  <c r="BF1395" i="2" s="1"/>
  <c r="BI1393" i="2"/>
  <c r="BH1393" i="2"/>
  <c r="BG1393" i="2"/>
  <c r="BE1393" i="2"/>
  <c r="T1393" i="2"/>
  <c r="R1393" i="2"/>
  <c r="P1393" i="2"/>
  <c r="BK1393" i="2"/>
  <c r="J1393" i="2"/>
  <c r="BF1393" i="2" s="1"/>
  <c r="BI1391" i="2"/>
  <c r="BH1391" i="2"/>
  <c r="BG1391" i="2"/>
  <c r="BE1391" i="2"/>
  <c r="T1391" i="2"/>
  <c r="R1391" i="2"/>
  <c r="P1391" i="2"/>
  <c r="BK1391" i="2"/>
  <c r="J1391" i="2"/>
  <c r="BF1391" i="2" s="1"/>
  <c r="BI1389" i="2"/>
  <c r="BH1389" i="2"/>
  <c r="BG1389" i="2"/>
  <c r="BE1389" i="2"/>
  <c r="T1389" i="2"/>
  <c r="R1389" i="2"/>
  <c r="P1389" i="2"/>
  <c r="BK1389" i="2"/>
  <c r="J1389" i="2"/>
  <c r="BF1389" i="2" s="1"/>
  <c r="BI1381" i="2"/>
  <c r="BH1381" i="2"/>
  <c r="BG1381" i="2"/>
  <c r="BE1381" i="2"/>
  <c r="T1381" i="2"/>
  <c r="R1381" i="2"/>
  <c r="P1381" i="2"/>
  <c r="BK1381" i="2"/>
  <c r="J1381" i="2"/>
  <c r="BF1381" i="2" s="1"/>
  <c r="BI1373" i="2"/>
  <c r="BH1373" i="2"/>
  <c r="BG1373" i="2"/>
  <c r="BE1373" i="2"/>
  <c r="T1373" i="2"/>
  <c r="R1373" i="2"/>
  <c r="P1373" i="2"/>
  <c r="BK1373" i="2"/>
  <c r="J1373" i="2"/>
  <c r="BF1373" i="2" s="1"/>
  <c r="BI1371" i="2"/>
  <c r="BH1371" i="2"/>
  <c r="BG1371" i="2"/>
  <c r="BE1371" i="2"/>
  <c r="T1371" i="2"/>
  <c r="R1371" i="2"/>
  <c r="P1371" i="2"/>
  <c r="BK1371" i="2"/>
  <c r="J1371" i="2"/>
  <c r="BF1371" i="2" s="1"/>
  <c r="BI1369" i="2"/>
  <c r="BH1369" i="2"/>
  <c r="BG1369" i="2"/>
  <c r="BE1369" i="2"/>
  <c r="T1369" i="2"/>
  <c r="R1369" i="2"/>
  <c r="P1369" i="2"/>
  <c r="BK1369" i="2"/>
  <c r="J1369" i="2"/>
  <c r="BF1369" i="2" s="1"/>
  <c r="BI1361" i="2"/>
  <c r="BH1361" i="2"/>
  <c r="BG1361" i="2"/>
  <c r="BE1361" i="2"/>
  <c r="T1361" i="2"/>
  <c r="R1361" i="2"/>
  <c r="P1361" i="2"/>
  <c r="BK1361" i="2"/>
  <c r="J1361" i="2"/>
  <c r="BF1361" i="2" s="1"/>
  <c r="BI1359" i="2"/>
  <c r="BH1359" i="2"/>
  <c r="BG1359" i="2"/>
  <c r="BE1359" i="2"/>
  <c r="T1359" i="2"/>
  <c r="R1359" i="2"/>
  <c r="R1358" i="2" s="1"/>
  <c r="P1359" i="2"/>
  <c r="P1358" i="2" s="1"/>
  <c r="BK1359" i="2"/>
  <c r="BK1358" i="2" s="1"/>
  <c r="J1358" i="2"/>
  <c r="J86" i="2" s="1"/>
  <c r="J1359" i="2"/>
  <c r="BF1359" i="2"/>
  <c r="BI1357" i="2"/>
  <c r="BH1357" i="2"/>
  <c r="BG1357" i="2"/>
  <c r="BE1357" i="2"/>
  <c r="T1357" i="2"/>
  <c r="R1357" i="2"/>
  <c r="P1357" i="2"/>
  <c r="BK1357" i="2"/>
  <c r="J1357" i="2"/>
  <c r="BF1357" i="2" s="1"/>
  <c r="BI1353" i="2"/>
  <c r="BH1353" i="2"/>
  <c r="BG1353" i="2"/>
  <c r="BE1353" i="2"/>
  <c r="T1353" i="2"/>
  <c r="R1353" i="2"/>
  <c r="P1353" i="2"/>
  <c r="BK1353" i="2"/>
  <c r="J1353" i="2"/>
  <c r="BF1353" i="2" s="1"/>
  <c r="BI1349" i="2"/>
  <c r="BH1349" i="2"/>
  <c r="BG1349" i="2"/>
  <c r="BE1349" i="2"/>
  <c r="T1349" i="2"/>
  <c r="R1349" i="2"/>
  <c r="P1349" i="2"/>
  <c r="BK1349" i="2"/>
  <c r="J1349" i="2"/>
  <c r="BF1349" i="2" s="1"/>
  <c r="BI1347" i="2"/>
  <c r="BH1347" i="2"/>
  <c r="BG1347" i="2"/>
  <c r="BE1347" i="2"/>
  <c r="T1347" i="2"/>
  <c r="R1347" i="2"/>
  <c r="P1347" i="2"/>
  <c r="BK1347" i="2"/>
  <c r="J1347" i="2"/>
  <c r="BF1347" i="2" s="1"/>
  <c r="BI1341" i="2"/>
  <c r="BH1341" i="2"/>
  <c r="BG1341" i="2"/>
  <c r="BE1341" i="2"/>
  <c r="T1341" i="2"/>
  <c r="R1341" i="2"/>
  <c r="R1340" i="2" s="1"/>
  <c r="P1341" i="2"/>
  <c r="BK1341" i="2"/>
  <c r="BK1340" i="2" s="1"/>
  <c r="J1340" i="2" s="1"/>
  <c r="J85" i="2" s="1"/>
  <c r="J1341" i="2"/>
  <c r="BF1341" i="2"/>
  <c r="BI1339" i="2"/>
  <c r="BH1339" i="2"/>
  <c r="BG1339" i="2"/>
  <c r="BE1339" i="2"/>
  <c r="T1339" i="2"/>
  <c r="R1339" i="2"/>
  <c r="P1339" i="2"/>
  <c r="BK1339" i="2"/>
  <c r="J1339" i="2"/>
  <c r="BF1339" i="2" s="1"/>
  <c r="BI1335" i="2"/>
  <c r="BH1335" i="2"/>
  <c r="BG1335" i="2"/>
  <c r="BE1335" i="2"/>
  <c r="T1335" i="2"/>
  <c r="R1335" i="2"/>
  <c r="P1335" i="2"/>
  <c r="BK1335" i="2"/>
  <c r="J1335" i="2"/>
  <c r="BF1335" i="2" s="1"/>
  <c r="BI1333" i="2"/>
  <c r="BH1333" i="2"/>
  <c r="BG1333" i="2"/>
  <c r="BE1333" i="2"/>
  <c r="T1333" i="2"/>
  <c r="R1333" i="2"/>
  <c r="P1333" i="2"/>
  <c r="BK1333" i="2"/>
  <c r="J1333" i="2"/>
  <c r="BF1333" i="2" s="1"/>
  <c r="BI1329" i="2"/>
  <c r="BH1329" i="2"/>
  <c r="BG1329" i="2"/>
  <c r="BE1329" i="2"/>
  <c r="T1329" i="2"/>
  <c r="R1329" i="2"/>
  <c r="P1329" i="2"/>
  <c r="BK1329" i="2"/>
  <c r="J1329" i="2"/>
  <c r="BF1329" i="2" s="1"/>
  <c r="BI1328" i="2"/>
  <c r="BH1328" i="2"/>
  <c r="BG1328" i="2"/>
  <c r="BE1328" i="2"/>
  <c r="T1328" i="2"/>
  <c r="R1328" i="2"/>
  <c r="P1328" i="2"/>
  <c r="BK1328" i="2"/>
  <c r="J1328" i="2"/>
  <c r="BF1328" i="2" s="1"/>
  <c r="BI1327" i="2"/>
  <c r="BH1327" i="2"/>
  <c r="BG1327" i="2"/>
  <c r="BE1327" i="2"/>
  <c r="T1327" i="2"/>
  <c r="R1327" i="2"/>
  <c r="P1327" i="2"/>
  <c r="BK1327" i="2"/>
  <c r="J1327" i="2"/>
  <c r="BF1327" i="2" s="1"/>
  <c r="BI1326" i="2"/>
  <c r="BH1326" i="2"/>
  <c r="BG1326" i="2"/>
  <c r="BE1326" i="2"/>
  <c r="T1326" i="2"/>
  <c r="R1326" i="2"/>
  <c r="P1326" i="2"/>
  <c r="BK1326" i="2"/>
  <c r="J1326" i="2"/>
  <c r="BF1326" i="2" s="1"/>
  <c r="BI1322" i="2"/>
  <c r="BH1322" i="2"/>
  <c r="BG1322" i="2"/>
  <c r="BE1322" i="2"/>
  <c r="T1322" i="2"/>
  <c r="R1322" i="2"/>
  <c r="R1321" i="2" s="1"/>
  <c r="P1322" i="2"/>
  <c r="BK1322" i="2"/>
  <c r="BK1321" i="2" s="1"/>
  <c r="J1321" i="2" s="1"/>
  <c r="J84" i="2" s="1"/>
  <c r="J1322" i="2"/>
  <c r="BF1322" i="2"/>
  <c r="BI1320" i="2"/>
  <c r="BH1320" i="2"/>
  <c r="BG1320" i="2"/>
  <c r="BE1320" i="2"/>
  <c r="T1320" i="2"/>
  <c r="R1320" i="2"/>
  <c r="P1320" i="2"/>
  <c r="BK1320" i="2"/>
  <c r="J1320" i="2"/>
  <c r="BF1320" i="2" s="1"/>
  <c r="BI1318" i="2"/>
  <c r="BH1318" i="2"/>
  <c r="BG1318" i="2"/>
  <c r="BE1318" i="2"/>
  <c r="T1318" i="2"/>
  <c r="R1318" i="2"/>
  <c r="R1317" i="2" s="1"/>
  <c r="P1318" i="2"/>
  <c r="BK1318" i="2"/>
  <c r="BK1317" i="2" s="1"/>
  <c r="J1317" i="2" s="1"/>
  <c r="J83" i="2" s="1"/>
  <c r="J1318" i="2"/>
  <c r="BF1318" i="2"/>
  <c r="BI1316" i="2"/>
  <c r="BH1316" i="2"/>
  <c r="BG1316" i="2"/>
  <c r="BE1316" i="2"/>
  <c r="T1316" i="2"/>
  <c r="R1316" i="2"/>
  <c r="P1316" i="2"/>
  <c r="BK1316" i="2"/>
  <c r="J1316" i="2"/>
  <c r="BF1316" i="2" s="1"/>
  <c r="BI1314" i="2"/>
  <c r="BH1314" i="2"/>
  <c r="BG1314" i="2"/>
  <c r="BE1314" i="2"/>
  <c r="T1314" i="2"/>
  <c r="R1314" i="2"/>
  <c r="P1314" i="2"/>
  <c r="BK1314" i="2"/>
  <c r="J1314" i="2"/>
  <c r="BF1314" i="2" s="1"/>
  <c r="BI1307" i="2"/>
  <c r="BH1307" i="2"/>
  <c r="BG1307" i="2"/>
  <c r="BE1307" i="2"/>
  <c r="T1307" i="2"/>
  <c r="R1307" i="2"/>
  <c r="P1307" i="2"/>
  <c r="BK1307" i="2"/>
  <c r="J1307" i="2"/>
  <c r="BF1307" i="2" s="1"/>
  <c r="BI1296" i="2"/>
  <c r="BH1296" i="2"/>
  <c r="BG1296" i="2"/>
  <c r="BE1296" i="2"/>
  <c r="T1296" i="2"/>
  <c r="R1296" i="2"/>
  <c r="P1296" i="2"/>
  <c r="BK1296" i="2"/>
  <c r="J1296" i="2"/>
  <c r="BF1296" i="2" s="1"/>
  <c r="BI1291" i="2"/>
  <c r="BH1291" i="2"/>
  <c r="BG1291" i="2"/>
  <c r="BE1291" i="2"/>
  <c r="T1291" i="2"/>
  <c r="R1291" i="2"/>
  <c r="P1291" i="2"/>
  <c r="BK1291" i="2"/>
  <c r="J1291" i="2"/>
  <c r="BF1291" i="2" s="1"/>
  <c r="BI1273" i="2"/>
  <c r="BH1273" i="2"/>
  <c r="BG1273" i="2"/>
  <c r="BE1273" i="2"/>
  <c r="T1273" i="2"/>
  <c r="R1273" i="2"/>
  <c r="P1273" i="2"/>
  <c r="BK1273" i="2"/>
  <c r="J1273" i="2"/>
  <c r="BF1273" i="2" s="1"/>
  <c r="BI1271" i="2"/>
  <c r="BH1271" i="2"/>
  <c r="BG1271" i="2"/>
  <c r="BE1271" i="2"/>
  <c r="T1271" i="2"/>
  <c r="R1271" i="2"/>
  <c r="P1271" i="2"/>
  <c r="BK1271" i="2"/>
  <c r="J1271" i="2"/>
  <c r="BF1271" i="2" s="1"/>
  <c r="BI1270" i="2"/>
  <c r="BH1270" i="2"/>
  <c r="BG1270" i="2"/>
  <c r="BE1270" i="2"/>
  <c r="T1270" i="2"/>
  <c r="R1270" i="2"/>
  <c r="P1270" i="2"/>
  <c r="BK1270" i="2"/>
  <c r="J1270" i="2"/>
  <c r="BF1270" i="2" s="1"/>
  <c r="BI1268" i="2"/>
  <c r="BH1268" i="2"/>
  <c r="BG1268" i="2"/>
  <c r="BE1268" i="2"/>
  <c r="T1268" i="2"/>
  <c r="R1268" i="2"/>
  <c r="P1268" i="2"/>
  <c r="BK1268" i="2"/>
  <c r="J1268" i="2"/>
  <c r="BF1268" i="2" s="1"/>
  <c r="BI1255" i="2"/>
  <c r="BH1255" i="2"/>
  <c r="BG1255" i="2"/>
  <c r="BE1255" i="2"/>
  <c r="T1255" i="2"/>
  <c r="R1255" i="2"/>
  <c r="P1255" i="2"/>
  <c r="BK1255" i="2"/>
  <c r="J1255" i="2"/>
  <c r="BF1255" i="2" s="1"/>
  <c r="BI1254" i="2"/>
  <c r="BH1254" i="2"/>
  <c r="BG1254" i="2"/>
  <c r="BE1254" i="2"/>
  <c r="T1254" i="2"/>
  <c r="R1254" i="2"/>
  <c r="P1254" i="2"/>
  <c r="BK1254" i="2"/>
  <c r="J1254" i="2"/>
  <c r="BF1254" i="2" s="1"/>
  <c r="BI1251" i="2"/>
  <c r="BH1251" i="2"/>
  <c r="BG1251" i="2"/>
  <c r="BE1251" i="2"/>
  <c r="T1251" i="2"/>
  <c r="R1251" i="2"/>
  <c r="R1250" i="2" s="1"/>
  <c r="P1251" i="2"/>
  <c r="BK1251" i="2"/>
  <c r="BK1250" i="2" s="1"/>
  <c r="J1250" i="2" s="1"/>
  <c r="J82" i="2" s="1"/>
  <c r="J1251" i="2"/>
  <c r="BF1251" i="2"/>
  <c r="BI1249" i="2"/>
  <c r="BH1249" i="2"/>
  <c r="BG1249" i="2"/>
  <c r="BE1249" i="2"/>
  <c r="T1249" i="2"/>
  <c r="R1249" i="2"/>
  <c r="P1249" i="2"/>
  <c r="BK1249" i="2"/>
  <c r="J1249" i="2"/>
  <c r="BF1249" i="2" s="1"/>
  <c r="BI1248" i="2"/>
  <c r="BH1248" i="2"/>
  <c r="BG1248" i="2"/>
  <c r="BE1248" i="2"/>
  <c r="T1248" i="2"/>
  <c r="R1248" i="2"/>
  <c r="P1248" i="2"/>
  <c r="BK1248" i="2"/>
  <c r="J1248" i="2"/>
  <c r="BF1248" i="2" s="1"/>
  <c r="BI1247" i="2"/>
  <c r="BH1247" i="2"/>
  <c r="BG1247" i="2"/>
  <c r="BE1247" i="2"/>
  <c r="T1247" i="2"/>
  <c r="R1247" i="2"/>
  <c r="P1247" i="2"/>
  <c r="BK1247" i="2"/>
  <c r="J1247" i="2"/>
  <c r="BF1247" i="2" s="1"/>
  <c r="BI1246" i="2"/>
  <c r="BH1246" i="2"/>
  <c r="BG1246" i="2"/>
  <c r="BE1246" i="2"/>
  <c r="T1246" i="2"/>
  <c r="R1246" i="2"/>
  <c r="P1246" i="2"/>
  <c r="BK1246" i="2"/>
  <c r="J1246" i="2"/>
  <c r="BF1246" i="2" s="1"/>
  <c r="BI1245" i="2"/>
  <c r="BH1245" i="2"/>
  <c r="BG1245" i="2"/>
  <c r="BE1245" i="2"/>
  <c r="T1245" i="2"/>
  <c r="R1245" i="2"/>
  <c r="P1245" i="2"/>
  <c r="BK1245" i="2"/>
  <c r="J1245" i="2"/>
  <c r="BF1245" i="2" s="1"/>
  <c r="BI1244" i="2"/>
  <c r="BH1244" i="2"/>
  <c r="BG1244" i="2"/>
  <c r="BE1244" i="2"/>
  <c r="T1244" i="2"/>
  <c r="R1244" i="2"/>
  <c r="P1244" i="2"/>
  <c r="BK1244" i="2"/>
  <c r="J1244" i="2"/>
  <c r="BF1244" i="2" s="1"/>
  <c r="BI1243" i="2"/>
  <c r="BH1243" i="2"/>
  <c r="BG1243" i="2"/>
  <c r="BE1243" i="2"/>
  <c r="T1243" i="2"/>
  <c r="R1243" i="2"/>
  <c r="P1243" i="2"/>
  <c r="BK1243" i="2"/>
  <c r="J1243" i="2"/>
  <c r="BF1243" i="2" s="1"/>
  <c r="BI1242" i="2"/>
  <c r="BH1242" i="2"/>
  <c r="BG1242" i="2"/>
  <c r="BE1242" i="2"/>
  <c r="T1242" i="2"/>
  <c r="R1242" i="2"/>
  <c r="P1242" i="2"/>
  <c r="BK1242" i="2"/>
  <c r="J1242" i="2"/>
  <c r="BF1242" i="2" s="1"/>
  <c r="BI1241" i="2"/>
  <c r="BH1241" i="2"/>
  <c r="BG1241" i="2"/>
  <c r="BE1241" i="2"/>
  <c r="T1241" i="2"/>
  <c r="R1241" i="2"/>
  <c r="P1241" i="2"/>
  <c r="BK1241" i="2"/>
  <c r="J1241" i="2"/>
  <c r="BF1241" i="2" s="1"/>
  <c r="BI1240" i="2"/>
  <c r="BH1240" i="2"/>
  <c r="BG1240" i="2"/>
  <c r="BE1240" i="2"/>
  <c r="T1240" i="2"/>
  <c r="R1240" i="2"/>
  <c r="P1240" i="2"/>
  <c r="BK1240" i="2"/>
  <c r="J1240" i="2"/>
  <c r="BF1240" i="2" s="1"/>
  <c r="BI1239" i="2"/>
  <c r="BH1239" i="2"/>
  <c r="BG1239" i="2"/>
  <c r="BE1239" i="2"/>
  <c r="T1239" i="2"/>
  <c r="R1239" i="2"/>
  <c r="P1239" i="2"/>
  <c r="BK1239" i="2"/>
  <c r="J1239" i="2"/>
  <c r="BF1239" i="2" s="1"/>
  <c r="BI1238" i="2"/>
  <c r="BH1238" i="2"/>
  <c r="BG1238" i="2"/>
  <c r="BE1238" i="2"/>
  <c r="T1238" i="2"/>
  <c r="R1238" i="2"/>
  <c r="P1238" i="2"/>
  <c r="BK1238" i="2"/>
  <c r="J1238" i="2"/>
  <c r="BF1238" i="2" s="1"/>
  <c r="BI1237" i="2"/>
  <c r="BH1237" i="2"/>
  <c r="BG1237" i="2"/>
  <c r="BE1237" i="2"/>
  <c r="T1237" i="2"/>
  <c r="R1237" i="2"/>
  <c r="P1237" i="2"/>
  <c r="BK1237" i="2"/>
  <c r="J1237" i="2"/>
  <c r="BF1237" i="2" s="1"/>
  <c r="BI1236" i="2"/>
  <c r="BH1236" i="2"/>
  <c r="BG1236" i="2"/>
  <c r="BE1236" i="2"/>
  <c r="T1236" i="2"/>
  <c r="R1236" i="2"/>
  <c r="P1236" i="2"/>
  <c r="BK1236" i="2"/>
  <c r="J1236" i="2"/>
  <c r="BF1236" i="2" s="1"/>
  <c r="BI1234" i="2"/>
  <c r="BH1234" i="2"/>
  <c r="BG1234" i="2"/>
  <c r="BE1234" i="2"/>
  <c r="T1234" i="2"/>
  <c r="R1234" i="2"/>
  <c r="P1234" i="2"/>
  <c r="BK1234" i="2"/>
  <c r="J1234" i="2"/>
  <c r="BF1234" i="2" s="1"/>
  <c r="BI1233" i="2"/>
  <c r="BH1233" i="2"/>
  <c r="BG1233" i="2"/>
  <c r="BE1233" i="2"/>
  <c r="T1233" i="2"/>
  <c r="R1233" i="2"/>
  <c r="P1233" i="2"/>
  <c r="BK1233" i="2"/>
  <c r="J1233" i="2"/>
  <c r="BF1233" i="2" s="1"/>
  <c r="BI1232" i="2"/>
  <c r="BH1232" i="2"/>
  <c r="BG1232" i="2"/>
  <c r="BE1232" i="2"/>
  <c r="T1232" i="2"/>
  <c r="R1232" i="2"/>
  <c r="P1232" i="2"/>
  <c r="BK1232" i="2"/>
  <c r="J1232" i="2"/>
  <c r="BF1232" i="2" s="1"/>
  <c r="BI1231" i="2"/>
  <c r="BH1231" i="2"/>
  <c r="BG1231" i="2"/>
  <c r="BE1231" i="2"/>
  <c r="T1231" i="2"/>
  <c r="R1231" i="2"/>
  <c r="P1231" i="2"/>
  <c r="BK1231" i="2"/>
  <c r="J1231" i="2"/>
  <c r="BF1231" i="2" s="1"/>
  <c r="BI1229" i="2"/>
  <c r="BH1229" i="2"/>
  <c r="BG1229" i="2"/>
  <c r="F30" i="2" s="1"/>
  <c r="BB52" i="1" s="1"/>
  <c r="BB51" i="1" s="1"/>
  <c r="BE1229" i="2"/>
  <c r="T1229" i="2"/>
  <c r="R1229" i="2"/>
  <c r="P1229" i="2"/>
  <c r="BK1229" i="2"/>
  <c r="J1229" i="2"/>
  <c r="BF1229" i="2" s="1"/>
  <c r="BI1225" i="2"/>
  <c r="BH1225" i="2"/>
  <c r="BG1225" i="2"/>
  <c r="BE1225" i="2"/>
  <c r="T1225" i="2"/>
  <c r="R1225" i="2"/>
  <c r="P1225" i="2"/>
  <c r="BK1225" i="2"/>
  <c r="J1225" i="2"/>
  <c r="BF1225" i="2" s="1"/>
  <c r="BI1223" i="2"/>
  <c r="BH1223" i="2"/>
  <c r="BG1223" i="2"/>
  <c r="BE1223" i="2"/>
  <c r="T1223" i="2"/>
  <c r="R1223" i="2"/>
  <c r="P1223" i="2"/>
  <c r="BK1223" i="2"/>
  <c r="J1223" i="2"/>
  <c r="BF1223" i="2" s="1"/>
  <c r="BI1222" i="2"/>
  <c r="BH1222" i="2"/>
  <c r="BG1222" i="2"/>
  <c r="BE1222" i="2"/>
  <c r="T1222" i="2"/>
  <c r="R1222" i="2"/>
  <c r="R1221" i="2" s="1"/>
  <c r="P1222" i="2"/>
  <c r="BK1222" i="2"/>
  <c r="BK1221" i="2" s="1"/>
  <c r="J1221" i="2" s="1"/>
  <c r="J81" i="2" s="1"/>
  <c r="J1222" i="2"/>
  <c r="BF1222" i="2"/>
  <c r="BI1220" i="2"/>
  <c r="BH1220" i="2"/>
  <c r="BG1220" i="2"/>
  <c r="BE1220" i="2"/>
  <c r="T1220" i="2"/>
  <c r="R1220" i="2"/>
  <c r="P1220" i="2"/>
  <c r="BK1220" i="2"/>
  <c r="J1220" i="2"/>
  <c r="BF1220" i="2"/>
  <c r="BI1219" i="2"/>
  <c r="BH1219" i="2"/>
  <c r="BG1219" i="2"/>
  <c r="BE1219" i="2"/>
  <c r="T1219" i="2"/>
  <c r="R1219" i="2"/>
  <c r="P1219" i="2"/>
  <c r="BK1219" i="2"/>
  <c r="J1219" i="2"/>
  <c r="BF1219" i="2"/>
  <c r="BI1218" i="2"/>
  <c r="BH1218" i="2"/>
  <c r="BG1218" i="2"/>
  <c r="BE1218" i="2"/>
  <c r="T1218" i="2"/>
  <c r="R1218" i="2"/>
  <c r="P1218" i="2"/>
  <c r="BK1218" i="2"/>
  <c r="J1218" i="2"/>
  <c r="BF1218" i="2"/>
  <c r="BI1217" i="2"/>
  <c r="BH1217" i="2"/>
  <c r="BG1217" i="2"/>
  <c r="BE1217" i="2"/>
  <c r="T1217" i="2"/>
  <c r="R1217" i="2"/>
  <c r="P1217" i="2"/>
  <c r="BK1217" i="2"/>
  <c r="J1217" i="2"/>
  <c r="BF1217" i="2"/>
  <c r="BI1216" i="2"/>
  <c r="BH1216" i="2"/>
  <c r="BG1216" i="2"/>
  <c r="BE1216" i="2"/>
  <c r="T1216" i="2"/>
  <c r="R1216" i="2"/>
  <c r="P1216" i="2"/>
  <c r="BK1216" i="2"/>
  <c r="J1216" i="2"/>
  <c r="BF1216" i="2"/>
  <c r="BI1214" i="2"/>
  <c r="BH1214" i="2"/>
  <c r="BG1214" i="2"/>
  <c r="BE1214" i="2"/>
  <c r="T1214" i="2"/>
  <c r="R1214" i="2"/>
  <c r="P1214" i="2"/>
  <c r="BK1214" i="2"/>
  <c r="J1214" i="2"/>
  <c r="BF1214" i="2"/>
  <c r="BI1213" i="2"/>
  <c r="BH1213" i="2"/>
  <c r="BG1213" i="2"/>
  <c r="BE1213" i="2"/>
  <c r="T1213" i="2"/>
  <c r="R1213" i="2"/>
  <c r="P1213" i="2"/>
  <c r="BK1213" i="2"/>
  <c r="J1213" i="2"/>
  <c r="BF1213" i="2"/>
  <c r="BI1211" i="2"/>
  <c r="BH1211" i="2"/>
  <c r="BG1211" i="2"/>
  <c r="BE1211" i="2"/>
  <c r="T1211" i="2"/>
  <c r="R1211" i="2"/>
  <c r="P1211" i="2"/>
  <c r="BK1211" i="2"/>
  <c r="J1211" i="2"/>
  <c r="BF1211" i="2"/>
  <c r="BI1209" i="2"/>
  <c r="BH1209" i="2"/>
  <c r="BG1209" i="2"/>
  <c r="BE1209" i="2"/>
  <c r="T1209" i="2"/>
  <c r="R1209" i="2"/>
  <c r="P1209" i="2"/>
  <c r="BK1209" i="2"/>
  <c r="J1209" i="2"/>
  <c r="BF1209" i="2"/>
  <c r="BI1208" i="2"/>
  <c r="BH1208" i="2"/>
  <c r="BG1208" i="2"/>
  <c r="BE1208" i="2"/>
  <c r="T1208" i="2"/>
  <c r="R1208" i="2"/>
  <c r="P1208" i="2"/>
  <c r="BK1208" i="2"/>
  <c r="J1208" i="2"/>
  <c r="BF1208" i="2"/>
  <c r="BI1207" i="2"/>
  <c r="BH1207" i="2"/>
  <c r="BG1207" i="2"/>
  <c r="BE1207" i="2"/>
  <c r="T1207" i="2"/>
  <c r="R1207" i="2"/>
  <c r="P1207" i="2"/>
  <c r="BK1207" i="2"/>
  <c r="J1207" i="2"/>
  <c r="BF1207" i="2"/>
  <c r="BI1206" i="2"/>
  <c r="BH1206" i="2"/>
  <c r="BG1206" i="2"/>
  <c r="BE1206" i="2"/>
  <c r="T1206" i="2"/>
  <c r="R1206" i="2"/>
  <c r="P1206" i="2"/>
  <c r="BK1206" i="2"/>
  <c r="J1206" i="2"/>
  <c r="BF1206" i="2"/>
  <c r="BI1205" i="2"/>
  <c r="BH1205" i="2"/>
  <c r="BG1205" i="2"/>
  <c r="BE1205" i="2"/>
  <c r="T1205" i="2"/>
  <c r="R1205" i="2"/>
  <c r="P1205" i="2"/>
  <c r="BK1205" i="2"/>
  <c r="J1205" i="2"/>
  <c r="BF1205" i="2"/>
  <c r="BI1204" i="2"/>
  <c r="BH1204" i="2"/>
  <c r="BG1204" i="2"/>
  <c r="BE1204" i="2"/>
  <c r="T1204" i="2"/>
  <c r="R1204" i="2"/>
  <c r="P1204" i="2"/>
  <c r="BK1204" i="2"/>
  <c r="J1204" i="2"/>
  <c r="BF1204" i="2"/>
  <c r="BI1203" i="2"/>
  <c r="BH1203" i="2"/>
  <c r="BG1203" i="2"/>
  <c r="BE1203" i="2"/>
  <c r="T1203" i="2"/>
  <c r="R1203" i="2"/>
  <c r="P1203" i="2"/>
  <c r="BK1203" i="2"/>
  <c r="J1203" i="2"/>
  <c r="BF1203" i="2"/>
  <c r="BI1202" i="2"/>
  <c r="BH1202" i="2"/>
  <c r="BG1202" i="2"/>
  <c r="BE1202" i="2"/>
  <c r="T1202" i="2"/>
  <c r="R1202" i="2"/>
  <c r="R1194" i="2" s="1"/>
  <c r="P1202" i="2"/>
  <c r="BK1202" i="2"/>
  <c r="J1202" i="2"/>
  <c r="BF1202" i="2"/>
  <c r="BI1196" i="2"/>
  <c r="BH1196" i="2"/>
  <c r="BG1196" i="2"/>
  <c r="BE1196" i="2"/>
  <c r="T1196" i="2"/>
  <c r="R1196" i="2"/>
  <c r="P1196" i="2"/>
  <c r="BK1196" i="2"/>
  <c r="BK1194" i="2" s="1"/>
  <c r="J1194" i="2" s="1"/>
  <c r="J80" i="2" s="1"/>
  <c r="J1196" i="2"/>
  <c r="BF1196" i="2"/>
  <c r="BI1195" i="2"/>
  <c r="BH1195" i="2"/>
  <c r="BG1195" i="2"/>
  <c r="BE1195" i="2"/>
  <c r="T1195" i="2"/>
  <c r="T1194" i="2"/>
  <c r="R1195" i="2"/>
  <c r="P1195" i="2"/>
  <c r="P1194" i="2"/>
  <c r="BK1195" i="2"/>
  <c r="J1195" i="2"/>
  <c r="BF1195" i="2" s="1"/>
  <c r="BI1193" i="2"/>
  <c r="BH1193" i="2"/>
  <c r="BG1193" i="2"/>
  <c r="BE1193" i="2"/>
  <c r="T1193" i="2"/>
  <c r="R1193" i="2"/>
  <c r="P1193" i="2"/>
  <c r="BK1193" i="2"/>
  <c r="J1193" i="2"/>
  <c r="BF1193" i="2"/>
  <c r="BI1192" i="2"/>
  <c r="BH1192" i="2"/>
  <c r="BG1192" i="2"/>
  <c r="BE1192" i="2"/>
  <c r="T1192" i="2"/>
  <c r="R1192" i="2"/>
  <c r="P1192" i="2"/>
  <c r="BK1192" i="2"/>
  <c r="J1192" i="2"/>
  <c r="BF1192" i="2"/>
  <c r="BI1191" i="2"/>
  <c r="BH1191" i="2"/>
  <c r="BG1191" i="2"/>
  <c r="BE1191" i="2"/>
  <c r="T1191" i="2"/>
  <c r="R1191" i="2"/>
  <c r="P1191" i="2"/>
  <c r="BK1191" i="2"/>
  <c r="J1191" i="2"/>
  <c r="BF1191" i="2"/>
  <c r="BI1190" i="2"/>
  <c r="BH1190" i="2"/>
  <c r="BG1190" i="2"/>
  <c r="BE1190" i="2"/>
  <c r="T1190" i="2"/>
  <c r="R1190" i="2"/>
  <c r="P1190" i="2"/>
  <c r="BK1190" i="2"/>
  <c r="J1190" i="2"/>
  <c r="BF1190" i="2"/>
  <c r="BI1189" i="2"/>
  <c r="BH1189" i="2"/>
  <c r="BG1189" i="2"/>
  <c r="BE1189" i="2"/>
  <c r="T1189" i="2"/>
  <c r="R1189" i="2"/>
  <c r="P1189" i="2"/>
  <c r="BK1189" i="2"/>
  <c r="J1189" i="2"/>
  <c r="BF1189" i="2"/>
  <c r="BI1188" i="2"/>
  <c r="BH1188" i="2"/>
  <c r="BG1188" i="2"/>
  <c r="BE1188" i="2"/>
  <c r="T1188" i="2"/>
  <c r="R1188" i="2"/>
  <c r="P1188" i="2"/>
  <c r="BK1188" i="2"/>
  <c r="J1188" i="2"/>
  <c r="BF1188" i="2"/>
  <c r="BI1187" i="2"/>
  <c r="BH1187" i="2"/>
  <c r="BG1187" i="2"/>
  <c r="BE1187" i="2"/>
  <c r="T1187" i="2"/>
  <c r="R1187" i="2"/>
  <c r="P1187" i="2"/>
  <c r="BK1187" i="2"/>
  <c r="J1187" i="2"/>
  <c r="BF1187" i="2"/>
  <c r="BI1186" i="2"/>
  <c r="BH1186" i="2"/>
  <c r="BG1186" i="2"/>
  <c r="BE1186" i="2"/>
  <c r="T1186" i="2"/>
  <c r="R1186" i="2"/>
  <c r="P1186" i="2"/>
  <c r="BK1186" i="2"/>
  <c r="J1186" i="2"/>
  <c r="BF1186" i="2"/>
  <c r="BI1185" i="2"/>
  <c r="BH1185" i="2"/>
  <c r="BG1185" i="2"/>
  <c r="BE1185" i="2"/>
  <c r="T1185" i="2"/>
  <c r="R1185" i="2"/>
  <c r="P1185" i="2"/>
  <c r="BK1185" i="2"/>
  <c r="J1185" i="2"/>
  <c r="BF1185" i="2"/>
  <c r="BI1184" i="2"/>
  <c r="BH1184" i="2"/>
  <c r="BG1184" i="2"/>
  <c r="BE1184" i="2"/>
  <c r="T1184" i="2"/>
  <c r="R1184" i="2"/>
  <c r="P1184" i="2"/>
  <c r="BK1184" i="2"/>
  <c r="J1184" i="2"/>
  <c r="BF1184" i="2"/>
  <c r="BI1183" i="2"/>
  <c r="BH1183" i="2"/>
  <c r="BG1183" i="2"/>
  <c r="BE1183" i="2"/>
  <c r="T1183" i="2"/>
  <c r="R1183" i="2"/>
  <c r="P1183" i="2"/>
  <c r="BK1183" i="2"/>
  <c r="J1183" i="2"/>
  <c r="BF1183" i="2"/>
  <c r="BI1182" i="2"/>
  <c r="BH1182" i="2"/>
  <c r="BG1182" i="2"/>
  <c r="BE1182" i="2"/>
  <c r="T1182" i="2"/>
  <c r="R1182" i="2"/>
  <c r="P1182" i="2"/>
  <c r="BK1182" i="2"/>
  <c r="J1182" i="2"/>
  <c r="BF1182" i="2"/>
  <c r="BI1181" i="2"/>
  <c r="BH1181" i="2"/>
  <c r="BG1181" i="2"/>
  <c r="BE1181" i="2"/>
  <c r="T1181" i="2"/>
  <c r="R1181" i="2"/>
  <c r="P1181" i="2"/>
  <c r="BK1181" i="2"/>
  <c r="J1181" i="2"/>
  <c r="BF1181" i="2"/>
  <c r="BI1180" i="2"/>
  <c r="BH1180" i="2"/>
  <c r="BG1180" i="2"/>
  <c r="BE1180" i="2"/>
  <c r="T1180" i="2"/>
  <c r="R1180" i="2"/>
  <c r="P1180" i="2"/>
  <c r="BK1180" i="2"/>
  <c r="J1180" i="2"/>
  <c r="BF1180" i="2"/>
  <c r="BI1179" i="2"/>
  <c r="BH1179" i="2"/>
  <c r="BG1179" i="2"/>
  <c r="BE1179" i="2"/>
  <c r="T1179" i="2"/>
  <c r="R1179" i="2"/>
  <c r="R1175" i="2" s="1"/>
  <c r="P1179" i="2"/>
  <c r="BK1179" i="2"/>
  <c r="J1179" i="2"/>
  <c r="BF1179" i="2"/>
  <c r="BI1178" i="2"/>
  <c r="BH1178" i="2"/>
  <c r="BG1178" i="2"/>
  <c r="BE1178" i="2"/>
  <c r="T1178" i="2"/>
  <c r="R1178" i="2"/>
  <c r="P1178" i="2"/>
  <c r="BK1178" i="2"/>
  <c r="BK1175" i="2" s="1"/>
  <c r="J1175" i="2" s="1"/>
  <c r="J79" i="2" s="1"/>
  <c r="J1178" i="2"/>
  <c r="BF1178" i="2"/>
  <c r="BI1176" i="2"/>
  <c r="BH1176" i="2"/>
  <c r="BG1176" i="2"/>
  <c r="BE1176" i="2"/>
  <c r="T1176" i="2"/>
  <c r="T1175" i="2"/>
  <c r="R1176" i="2"/>
  <c r="P1176" i="2"/>
  <c r="P1175" i="2"/>
  <c r="BK1176" i="2"/>
  <c r="J1176" i="2"/>
  <c r="BF1176" i="2" s="1"/>
  <c r="BI1174" i="2"/>
  <c r="BH1174" i="2"/>
  <c r="BG1174" i="2"/>
  <c r="BE1174" i="2"/>
  <c r="T1174" i="2"/>
  <c r="R1174" i="2"/>
  <c r="P1174" i="2"/>
  <c r="BK1174" i="2"/>
  <c r="J1174" i="2"/>
  <c r="BF1174" i="2"/>
  <c r="BI1172" i="2"/>
  <c r="BH1172" i="2"/>
  <c r="BG1172" i="2"/>
  <c r="BE1172" i="2"/>
  <c r="T1172" i="2"/>
  <c r="R1172" i="2"/>
  <c r="P1172" i="2"/>
  <c r="BK1172" i="2"/>
  <c r="J1172" i="2"/>
  <c r="BF1172" i="2"/>
  <c r="BI1168" i="2"/>
  <c r="BH1168" i="2"/>
  <c r="BG1168" i="2"/>
  <c r="BE1168" i="2"/>
  <c r="T1168" i="2"/>
  <c r="R1168" i="2"/>
  <c r="P1168" i="2"/>
  <c r="BK1168" i="2"/>
  <c r="J1168" i="2"/>
  <c r="BF1168" i="2"/>
  <c r="BI1164" i="2"/>
  <c r="BH1164" i="2"/>
  <c r="BG1164" i="2"/>
  <c r="BE1164" i="2"/>
  <c r="T1164" i="2"/>
  <c r="R1164" i="2"/>
  <c r="P1164" i="2"/>
  <c r="BK1164" i="2"/>
  <c r="J1164" i="2"/>
  <c r="BF1164" i="2"/>
  <c r="BI1160" i="2"/>
  <c r="BH1160" i="2"/>
  <c r="BG1160" i="2"/>
  <c r="BE1160" i="2"/>
  <c r="T1160" i="2"/>
  <c r="R1160" i="2"/>
  <c r="P1160" i="2"/>
  <c r="BK1160" i="2"/>
  <c r="J1160" i="2"/>
  <c r="BF1160" i="2"/>
  <c r="BI1158" i="2"/>
  <c r="BH1158" i="2"/>
  <c r="BG1158" i="2"/>
  <c r="BE1158" i="2"/>
  <c r="T1158" i="2"/>
  <c r="R1158" i="2"/>
  <c r="P1158" i="2"/>
  <c r="BK1158" i="2"/>
  <c r="J1158" i="2"/>
  <c r="BF1158" i="2"/>
  <c r="BI1156" i="2"/>
  <c r="BH1156" i="2"/>
  <c r="BG1156" i="2"/>
  <c r="BE1156" i="2"/>
  <c r="T1156" i="2"/>
  <c r="R1156" i="2"/>
  <c r="P1156" i="2"/>
  <c r="BK1156" i="2"/>
  <c r="J1156" i="2"/>
  <c r="BF1156" i="2"/>
  <c r="BI1154" i="2"/>
  <c r="BH1154" i="2"/>
  <c r="BG1154" i="2"/>
  <c r="BE1154" i="2"/>
  <c r="T1154" i="2"/>
  <c r="R1154" i="2"/>
  <c r="P1154" i="2"/>
  <c r="BK1154" i="2"/>
  <c r="J1154" i="2"/>
  <c r="BF1154" i="2"/>
  <c r="BI1150" i="2"/>
  <c r="BH1150" i="2"/>
  <c r="BG1150" i="2"/>
  <c r="BE1150" i="2"/>
  <c r="T1150" i="2"/>
  <c r="R1150" i="2"/>
  <c r="P1150" i="2"/>
  <c r="BK1150" i="2"/>
  <c r="J1150" i="2"/>
  <c r="BF1150" i="2"/>
  <c r="BI1145" i="2"/>
  <c r="BH1145" i="2"/>
  <c r="BG1145" i="2"/>
  <c r="BE1145" i="2"/>
  <c r="T1145" i="2"/>
  <c r="R1145" i="2"/>
  <c r="P1145" i="2"/>
  <c r="BK1145" i="2"/>
  <c r="J1145" i="2"/>
  <c r="BF1145" i="2"/>
  <c r="BI1135" i="2"/>
  <c r="BH1135" i="2"/>
  <c r="BG1135" i="2"/>
  <c r="BE1135" i="2"/>
  <c r="T1135" i="2"/>
  <c r="R1135" i="2"/>
  <c r="P1135" i="2"/>
  <c r="BK1135" i="2"/>
  <c r="J1135" i="2"/>
  <c r="BF1135" i="2"/>
  <c r="BI1127" i="2"/>
  <c r="BH1127" i="2"/>
  <c r="BG1127" i="2"/>
  <c r="BE1127" i="2"/>
  <c r="T1127" i="2"/>
  <c r="R1127" i="2"/>
  <c r="P1127" i="2"/>
  <c r="BK1127" i="2"/>
  <c r="J1127" i="2"/>
  <c r="BF1127" i="2"/>
  <c r="BI1121" i="2"/>
  <c r="BH1121" i="2"/>
  <c r="BG1121" i="2"/>
  <c r="BE1121" i="2"/>
  <c r="T1121" i="2"/>
  <c r="R1121" i="2"/>
  <c r="P1121" i="2"/>
  <c r="BK1121" i="2"/>
  <c r="J1121" i="2"/>
  <c r="BF1121" i="2"/>
  <c r="BI1106" i="2"/>
  <c r="BH1106" i="2"/>
  <c r="BG1106" i="2"/>
  <c r="BE1106" i="2"/>
  <c r="T1106" i="2"/>
  <c r="R1106" i="2"/>
  <c r="P1106" i="2"/>
  <c r="BK1106" i="2"/>
  <c r="J1106" i="2"/>
  <c r="BF1106" i="2"/>
  <c r="BI1105" i="2"/>
  <c r="BH1105" i="2"/>
  <c r="BG1105" i="2"/>
  <c r="BE1105" i="2"/>
  <c r="T1105" i="2"/>
  <c r="R1105" i="2"/>
  <c r="R1100" i="2" s="1"/>
  <c r="P1105" i="2"/>
  <c r="BK1105" i="2"/>
  <c r="J1105" i="2"/>
  <c r="BF1105" i="2"/>
  <c r="BI1103" i="2"/>
  <c r="BH1103" i="2"/>
  <c r="BG1103" i="2"/>
  <c r="BE1103" i="2"/>
  <c r="T1103" i="2"/>
  <c r="R1103" i="2"/>
  <c r="P1103" i="2"/>
  <c r="BK1103" i="2"/>
  <c r="BK1100" i="2" s="1"/>
  <c r="J1100" i="2" s="1"/>
  <c r="J78" i="2" s="1"/>
  <c r="J1103" i="2"/>
  <c r="BF1103" i="2"/>
  <c r="BI1101" i="2"/>
  <c r="BH1101" i="2"/>
  <c r="BG1101" i="2"/>
  <c r="BE1101" i="2"/>
  <c r="T1101" i="2"/>
  <c r="T1100" i="2"/>
  <c r="R1101" i="2"/>
  <c r="P1101" i="2"/>
  <c r="P1100" i="2"/>
  <c r="BK1101" i="2"/>
  <c r="J1101" i="2"/>
  <c r="BF1101" i="2" s="1"/>
  <c r="BI1098" i="2"/>
  <c r="BH1098" i="2"/>
  <c r="BG1098" i="2"/>
  <c r="BE1098" i="2"/>
  <c r="T1098" i="2"/>
  <c r="R1098" i="2"/>
  <c r="P1098" i="2"/>
  <c r="BK1098" i="2"/>
  <c r="J1098" i="2"/>
  <c r="BF1098" i="2"/>
  <c r="BI1096" i="2"/>
  <c r="BH1096" i="2"/>
  <c r="BG1096" i="2"/>
  <c r="BE1096" i="2"/>
  <c r="T1096" i="2"/>
  <c r="T1095" i="2" s="1"/>
  <c r="R1096" i="2"/>
  <c r="R1095" i="2"/>
  <c r="P1096" i="2"/>
  <c r="P1095" i="2" s="1"/>
  <c r="BK1096" i="2"/>
  <c r="BK1095" i="2"/>
  <c r="J1095" i="2" s="1"/>
  <c r="J77" i="2" s="1"/>
  <c r="J1096" i="2"/>
  <c r="BF1096" i="2"/>
  <c r="BI1094" i="2"/>
  <c r="BH1094" i="2"/>
  <c r="BG1094" i="2"/>
  <c r="BE1094" i="2"/>
  <c r="T1094" i="2"/>
  <c r="R1094" i="2"/>
  <c r="P1094" i="2"/>
  <c r="BK1094" i="2"/>
  <c r="J1094" i="2"/>
  <c r="BF1094" i="2"/>
  <c r="BI1093" i="2"/>
  <c r="BH1093" i="2"/>
  <c r="BG1093" i="2"/>
  <c r="BE1093" i="2"/>
  <c r="T1093" i="2"/>
  <c r="R1093" i="2"/>
  <c r="P1093" i="2"/>
  <c r="BK1093" i="2"/>
  <c r="J1093" i="2"/>
  <c r="BF1093" i="2"/>
  <c r="BI1092" i="2"/>
  <c r="BH1092" i="2"/>
  <c r="BG1092" i="2"/>
  <c r="BE1092" i="2"/>
  <c r="T1092" i="2"/>
  <c r="R1092" i="2"/>
  <c r="P1092" i="2"/>
  <c r="BK1092" i="2"/>
  <c r="J1092" i="2"/>
  <c r="BF1092" i="2"/>
  <c r="BI1091" i="2"/>
  <c r="BH1091" i="2"/>
  <c r="BG1091" i="2"/>
  <c r="BE1091" i="2"/>
  <c r="T1091" i="2"/>
  <c r="R1091" i="2"/>
  <c r="P1091" i="2"/>
  <c r="BK1091" i="2"/>
  <c r="J1091" i="2"/>
  <c r="BF1091" i="2"/>
  <c r="BI1090" i="2"/>
  <c r="BH1090" i="2"/>
  <c r="BG1090" i="2"/>
  <c r="BE1090" i="2"/>
  <c r="T1090" i="2"/>
  <c r="R1090" i="2"/>
  <c r="P1090" i="2"/>
  <c r="BK1090" i="2"/>
  <c r="J1090" i="2"/>
  <c r="BF1090" i="2"/>
  <c r="BI1089" i="2"/>
  <c r="BH1089" i="2"/>
  <c r="BG1089" i="2"/>
  <c r="BE1089" i="2"/>
  <c r="T1089" i="2"/>
  <c r="R1089" i="2"/>
  <c r="P1089" i="2"/>
  <c r="BK1089" i="2"/>
  <c r="J1089" i="2"/>
  <c r="BF1089" i="2"/>
  <c r="BI1088" i="2"/>
  <c r="BH1088" i="2"/>
  <c r="BG1088" i="2"/>
  <c r="BE1088" i="2"/>
  <c r="T1088" i="2"/>
  <c r="T1087" i="2"/>
  <c r="R1088" i="2"/>
  <c r="R1087" i="2"/>
  <c r="P1088" i="2"/>
  <c r="P1087" i="2"/>
  <c r="BK1088" i="2"/>
  <c r="BK1087" i="2"/>
  <c r="J1087" i="2" s="1"/>
  <c r="J76" i="2" s="1"/>
  <c r="J1088" i="2"/>
  <c r="BF1088" i="2" s="1"/>
  <c r="BI1086" i="2"/>
  <c r="BH1086" i="2"/>
  <c r="BG1086" i="2"/>
  <c r="BE1086" i="2"/>
  <c r="T1086" i="2"/>
  <c r="R1086" i="2"/>
  <c r="P1086" i="2"/>
  <c r="BK1086" i="2"/>
  <c r="J1086" i="2"/>
  <c r="BF1086" i="2"/>
  <c r="BI1085" i="2"/>
  <c r="BH1085" i="2"/>
  <c r="BG1085" i="2"/>
  <c r="BE1085" i="2"/>
  <c r="T1085" i="2"/>
  <c r="R1085" i="2"/>
  <c r="P1085" i="2"/>
  <c r="BK1085" i="2"/>
  <c r="J1085" i="2"/>
  <c r="BF1085" i="2"/>
  <c r="BI1084" i="2"/>
  <c r="BH1084" i="2"/>
  <c r="BG1084" i="2"/>
  <c r="BE1084" i="2"/>
  <c r="T1084" i="2"/>
  <c r="R1084" i="2"/>
  <c r="P1084" i="2"/>
  <c r="BK1084" i="2"/>
  <c r="J1084" i="2"/>
  <c r="BF1084" i="2"/>
  <c r="BI1083" i="2"/>
  <c r="BH1083" i="2"/>
  <c r="BG1083" i="2"/>
  <c r="BE1083" i="2"/>
  <c r="T1083" i="2"/>
  <c r="R1083" i="2"/>
  <c r="P1083" i="2"/>
  <c r="BK1083" i="2"/>
  <c r="J1083" i="2"/>
  <c r="BF1083" i="2"/>
  <c r="BI1082" i="2"/>
  <c r="BH1082" i="2"/>
  <c r="BG1082" i="2"/>
  <c r="BE1082" i="2"/>
  <c r="T1082" i="2"/>
  <c r="T1081" i="2"/>
  <c r="R1082" i="2"/>
  <c r="R1081" i="2"/>
  <c r="P1082" i="2"/>
  <c r="P1081" i="2"/>
  <c r="BK1082" i="2"/>
  <c r="BK1081" i="2"/>
  <c r="J1081" i="2" s="1"/>
  <c r="J75" i="2" s="1"/>
  <c r="J1082" i="2"/>
  <c r="BF1082" i="2" s="1"/>
  <c r="BI1080" i="2"/>
  <c r="BH1080" i="2"/>
  <c r="BG1080" i="2"/>
  <c r="BE1080" i="2"/>
  <c r="T1080" i="2"/>
  <c r="R1080" i="2"/>
  <c r="P1080" i="2"/>
  <c r="BK1080" i="2"/>
  <c r="J1080" i="2"/>
  <c r="BF1080" i="2"/>
  <c r="BI1079" i="2"/>
  <c r="BH1079" i="2"/>
  <c r="BG1079" i="2"/>
  <c r="BE1079" i="2"/>
  <c r="T1079" i="2"/>
  <c r="R1079" i="2"/>
  <c r="P1079" i="2"/>
  <c r="BK1079" i="2"/>
  <c r="J1079" i="2"/>
  <c r="BF1079" i="2"/>
  <c r="BI1078" i="2"/>
  <c r="BH1078" i="2"/>
  <c r="BG1078" i="2"/>
  <c r="BE1078" i="2"/>
  <c r="T1078" i="2"/>
  <c r="R1078" i="2"/>
  <c r="P1078" i="2"/>
  <c r="BK1078" i="2"/>
  <c r="J1078" i="2"/>
  <c r="BF1078" i="2"/>
  <c r="BI1077" i="2"/>
  <c r="BH1077" i="2"/>
  <c r="BG1077" i="2"/>
  <c r="BE1077" i="2"/>
  <c r="T1077" i="2"/>
  <c r="R1077" i="2"/>
  <c r="P1077" i="2"/>
  <c r="BK1077" i="2"/>
  <c r="J1077" i="2"/>
  <c r="BF1077" i="2"/>
  <c r="BI1076" i="2"/>
  <c r="BH1076" i="2"/>
  <c r="BG1076" i="2"/>
  <c r="BE1076" i="2"/>
  <c r="T1076" i="2"/>
  <c r="R1076" i="2"/>
  <c r="P1076" i="2"/>
  <c r="BK1076" i="2"/>
  <c r="J1076" i="2"/>
  <c r="BF1076" i="2"/>
  <c r="BI1075" i="2"/>
  <c r="BH1075" i="2"/>
  <c r="BG1075" i="2"/>
  <c r="BE1075" i="2"/>
  <c r="T1075" i="2"/>
  <c r="R1075" i="2"/>
  <c r="P1075" i="2"/>
  <c r="BK1075" i="2"/>
  <c r="J1075" i="2"/>
  <c r="BF1075" i="2"/>
  <c r="BI1074" i="2"/>
  <c r="BH1074" i="2"/>
  <c r="BG1074" i="2"/>
  <c r="BE1074" i="2"/>
  <c r="T1074" i="2"/>
  <c r="R1074" i="2"/>
  <c r="P1074" i="2"/>
  <c r="BK1074" i="2"/>
  <c r="J1074" i="2"/>
  <c r="BF1074" i="2"/>
  <c r="BI1073" i="2"/>
  <c r="BH1073" i="2"/>
  <c r="BG1073" i="2"/>
  <c r="BE1073" i="2"/>
  <c r="T1073" i="2"/>
  <c r="R1073" i="2"/>
  <c r="R1070" i="2" s="1"/>
  <c r="R1058" i="2" s="1"/>
  <c r="P1073" i="2"/>
  <c r="BK1073" i="2"/>
  <c r="J1073" i="2"/>
  <c r="BF1073" i="2"/>
  <c r="BI1072" i="2"/>
  <c r="BH1072" i="2"/>
  <c r="BG1072" i="2"/>
  <c r="BE1072" i="2"/>
  <c r="T1072" i="2"/>
  <c r="R1072" i="2"/>
  <c r="P1072" i="2"/>
  <c r="BK1072" i="2"/>
  <c r="BK1070" i="2" s="1"/>
  <c r="J1072" i="2"/>
  <c r="BF1072" i="2"/>
  <c r="BI1071" i="2"/>
  <c r="BH1071" i="2"/>
  <c r="BG1071" i="2"/>
  <c r="BE1071" i="2"/>
  <c r="T1071" i="2"/>
  <c r="T1070" i="2"/>
  <c r="T1058" i="2" s="1"/>
  <c r="R1071" i="2"/>
  <c r="P1071" i="2"/>
  <c r="P1070" i="2"/>
  <c r="P1058" i="2" s="1"/>
  <c r="BK1071" i="2"/>
  <c r="J1071" i="2"/>
  <c r="BF1071" i="2" s="1"/>
  <c r="BI1069" i="2"/>
  <c r="BH1069" i="2"/>
  <c r="BG1069" i="2"/>
  <c r="BE1069" i="2"/>
  <c r="T1069" i="2"/>
  <c r="R1069" i="2"/>
  <c r="P1069" i="2"/>
  <c r="BK1069" i="2"/>
  <c r="J1069" i="2"/>
  <c r="BF1069" i="2"/>
  <c r="BI1068" i="2"/>
  <c r="BH1068" i="2"/>
  <c r="BG1068" i="2"/>
  <c r="BE1068" i="2"/>
  <c r="T1068" i="2"/>
  <c r="R1068" i="2"/>
  <c r="P1068" i="2"/>
  <c r="BK1068" i="2"/>
  <c r="J1068" i="2"/>
  <c r="BF1068" i="2"/>
  <c r="BI1067" i="2"/>
  <c r="BH1067" i="2"/>
  <c r="BG1067" i="2"/>
  <c r="BE1067" i="2"/>
  <c r="T1067" i="2"/>
  <c r="R1067" i="2"/>
  <c r="P1067" i="2"/>
  <c r="BK1067" i="2"/>
  <c r="J1067" i="2"/>
  <c r="BF1067" i="2"/>
  <c r="BI1066" i="2"/>
  <c r="BH1066" i="2"/>
  <c r="BG1066" i="2"/>
  <c r="BE1066" i="2"/>
  <c r="T1066" i="2"/>
  <c r="R1066" i="2"/>
  <c r="P1066" i="2"/>
  <c r="BK1066" i="2"/>
  <c r="J1066" i="2"/>
  <c r="BF1066" i="2"/>
  <c r="BI1065" i="2"/>
  <c r="BH1065" i="2"/>
  <c r="BG1065" i="2"/>
  <c r="BE1065" i="2"/>
  <c r="T1065" i="2"/>
  <c r="R1065" i="2"/>
  <c r="P1065" i="2"/>
  <c r="BK1065" i="2"/>
  <c r="J1065" i="2"/>
  <c r="BF1065" i="2"/>
  <c r="BI1064" i="2"/>
  <c r="BH1064" i="2"/>
  <c r="BG1064" i="2"/>
  <c r="BE1064" i="2"/>
  <c r="T1064" i="2"/>
  <c r="R1064" i="2"/>
  <c r="P1064" i="2"/>
  <c r="BK1064" i="2"/>
  <c r="J1064" i="2"/>
  <c r="BF1064" i="2"/>
  <c r="BI1062" i="2"/>
  <c r="BH1062" i="2"/>
  <c r="BG1062" i="2"/>
  <c r="BE1062" i="2"/>
  <c r="T1062" i="2"/>
  <c r="R1062" i="2"/>
  <c r="P1062" i="2"/>
  <c r="BK1062" i="2"/>
  <c r="J1062" i="2"/>
  <c r="BF1062" i="2"/>
  <c r="BI1061" i="2"/>
  <c r="BH1061" i="2"/>
  <c r="BG1061" i="2"/>
  <c r="BE1061" i="2"/>
  <c r="T1061" i="2"/>
  <c r="T1060" i="2"/>
  <c r="R1061" i="2"/>
  <c r="R1060" i="2"/>
  <c r="P1061" i="2"/>
  <c r="P1060" i="2"/>
  <c r="BK1061" i="2"/>
  <c r="BK1060" i="2"/>
  <c r="J1060" i="2" s="1"/>
  <c r="J73" i="2" s="1"/>
  <c r="J1061" i="2"/>
  <c r="BF1061" i="2"/>
  <c r="BI1059" i="2"/>
  <c r="BH1059" i="2"/>
  <c r="BG1059" i="2"/>
  <c r="BE1059" i="2"/>
  <c r="T1059" i="2"/>
  <c r="R1059" i="2"/>
  <c r="P1059" i="2"/>
  <c r="BK1059" i="2"/>
  <c r="J1059" i="2"/>
  <c r="BF1059" i="2"/>
  <c r="BI1057" i="2"/>
  <c r="BH1057" i="2"/>
  <c r="BG1057" i="2"/>
  <c r="BE1057" i="2"/>
  <c r="T1057" i="2"/>
  <c r="R1057" i="2"/>
  <c r="P1057" i="2"/>
  <c r="BK1057" i="2"/>
  <c r="J1057" i="2"/>
  <c r="BF1057" i="2" s="1"/>
  <c r="BI1056" i="2"/>
  <c r="BH1056" i="2"/>
  <c r="BG1056" i="2"/>
  <c r="BE1056" i="2"/>
  <c r="T1056" i="2"/>
  <c r="R1056" i="2"/>
  <c r="P1056" i="2"/>
  <c r="BK1056" i="2"/>
  <c r="J1056" i="2"/>
  <c r="BF1056" i="2"/>
  <c r="BI1055" i="2"/>
  <c r="BH1055" i="2"/>
  <c r="BG1055" i="2"/>
  <c r="BE1055" i="2"/>
  <c r="T1055" i="2"/>
  <c r="R1055" i="2"/>
  <c r="P1055" i="2"/>
  <c r="BK1055" i="2"/>
  <c r="J1055" i="2"/>
  <c r="BF1055" i="2"/>
  <c r="BI1054" i="2"/>
  <c r="BH1054" i="2"/>
  <c r="BG1054" i="2"/>
  <c r="BE1054" i="2"/>
  <c r="T1054" i="2"/>
  <c r="R1054" i="2"/>
  <c r="P1054" i="2"/>
  <c r="BK1054" i="2"/>
  <c r="J1054" i="2"/>
  <c r="BF1054" i="2"/>
  <c r="BI1053" i="2"/>
  <c r="BH1053" i="2"/>
  <c r="BG1053" i="2"/>
  <c r="BE1053" i="2"/>
  <c r="T1053" i="2"/>
  <c r="R1053" i="2"/>
  <c r="P1053" i="2"/>
  <c r="BK1053" i="2"/>
  <c r="J1053" i="2"/>
  <c r="BF1053" i="2"/>
  <c r="BI1052" i="2"/>
  <c r="BH1052" i="2"/>
  <c r="BG1052" i="2"/>
  <c r="BE1052" i="2"/>
  <c r="T1052" i="2"/>
  <c r="R1052" i="2"/>
  <c r="P1052" i="2"/>
  <c r="BK1052" i="2"/>
  <c r="J1052" i="2"/>
  <c r="BF1052" i="2"/>
  <c r="BI1051" i="2"/>
  <c r="BH1051" i="2"/>
  <c r="BG1051" i="2"/>
  <c r="BE1051" i="2"/>
  <c r="T1051" i="2"/>
  <c r="R1051" i="2"/>
  <c r="P1051" i="2"/>
  <c r="BK1051" i="2"/>
  <c r="J1051" i="2"/>
  <c r="BF1051" i="2"/>
  <c r="BI1050" i="2"/>
  <c r="BH1050" i="2"/>
  <c r="BG1050" i="2"/>
  <c r="BE1050" i="2"/>
  <c r="T1050" i="2"/>
  <c r="R1050" i="2"/>
  <c r="P1050" i="2"/>
  <c r="BK1050" i="2"/>
  <c r="J1050" i="2"/>
  <c r="BF1050" i="2"/>
  <c r="BI1049" i="2"/>
  <c r="BH1049" i="2"/>
  <c r="BG1049" i="2"/>
  <c r="BE1049" i="2"/>
  <c r="T1049" i="2"/>
  <c r="R1049" i="2"/>
  <c r="P1049" i="2"/>
  <c r="BK1049" i="2"/>
  <c r="J1049" i="2"/>
  <c r="BF1049" i="2"/>
  <c r="BI1048" i="2"/>
  <c r="BH1048" i="2"/>
  <c r="BG1048" i="2"/>
  <c r="BE1048" i="2"/>
  <c r="T1048" i="2"/>
  <c r="R1048" i="2"/>
  <c r="P1048" i="2"/>
  <c r="BK1048" i="2"/>
  <c r="J1048" i="2"/>
  <c r="BF1048" i="2"/>
  <c r="BI1047" i="2"/>
  <c r="BH1047" i="2"/>
  <c r="BG1047" i="2"/>
  <c r="BE1047" i="2"/>
  <c r="T1047" i="2"/>
  <c r="R1047" i="2"/>
  <c r="P1047" i="2"/>
  <c r="BK1047" i="2"/>
  <c r="J1047" i="2"/>
  <c r="BF1047" i="2"/>
  <c r="BI1046" i="2"/>
  <c r="BH1046" i="2"/>
  <c r="BG1046" i="2"/>
  <c r="BE1046" i="2"/>
  <c r="T1046" i="2"/>
  <c r="R1046" i="2"/>
  <c r="P1046" i="2"/>
  <c r="BK1046" i="2"/>
  <c r="J1046" i="2"/>
  <c r="BF1046" i="2"/>
  <c r="BI1045" i="2"/>
  <c r="BH1045" i="2"/>
  <c r="BG1045" i="2"/>
  <c r="BE1045" i="2"/>
  <c r="T1045" i="2"/>
  <c r="R1045" i="2"/>
  <c r="P1045" i="2"/>
  <c r="BK1045" i="2"/>
  <c r="J1045" i="2"/>
  <c r="BF1045" i="2"/>
  <c r="BI1044" i="2"/>
  <c r="BH1044" i="2"/>
  <c r="BG1044" i="2"/>
  <c r="BE1044" i="2"/>
  <c r="T1044" i="2"/>
  <c r="R1044" i="2"/>
  <c r="P1044" i="2"/>
  <c r="BK1044" i="2"/>
  <c r="J1044" i="2"/>
  <c r="BF1044" i="2"/>
  <c r="BI1043" i="2"/>
  <c r="BH1043" i="2"/>
  <c r="BG1043" i="2"/>
  <c r="BE1043" i="2"/>
  <c r="T1043" i="2"/>
  <c r="R1043" i="2"/>
  <c r="P1043" i="2"/>
  <c r="BK1043" i="2"/>
  <c r="J1043" i="2"/>
  <c r="BF1043" i="2"/>
  <c r="BI1042" i="2"/>
  <c r="BH1042" i="2"/>
  <c r="BG1042" i="2"/>
  <c r="BE1042" i="2"/>
  <c r="T1042" i="2"/>
  <c r="R1042" i="2"/>
  <c r="P1042" i="2"/>
  <c r="BK1042" i="2"/>
  <c r="J1042" i="2"/>
  <c r="BF1042" i="2"/>
  <c r="BI1041" i="2"/>
  <c r="BH1041" i="2"/>
  <c r="BG1041" i="2"/>
  <c r="BE1041" i="2"/>
  <c r="T1041" i="2"/>
  <c r="R1041" i="2"/>
  <c r="P1041" i="2"/>
  <c r="BK1041" i="2"/>
  <c r="J1041" i="2"/>
  <c r="BF1041" i="2"/>
  <c r="BI1040" i="2"/>
  <c r="BH1040" i="2"/>
  <c r="BG1040" i="2"/>
  <c r="BE1040" i="2"/>
  <c r="T1040" i="2"/>
  <c r="R1040" i="2"/>
  <c r="P1040" i="2"/>
  <c r="BK1040" i="2"/>
  <c r="J1040" i="2"/>
  <c r="BF1040" i="2"/>
  <c r="BI1039" i="2"/>
  <c r="BH1039" i="2"/>
  <c r="BG1039" i="2"/>
  <c r="BE1039" i="2"/>
  <c r="T1039" i="2"/>
  <c r="R1039" i="2"/>
  <c r="P1039" i="2"/>
  <c r="BK1039" i="2"/>
  <c r="J1039" i="2"/>
  <c r="BF1039" i="2"/>
  <c r="BI1038" i="2"/>
  <c r="BH1038" i="2"/>
  <c r="BG1038" i="2"/>
  <c r="BE1038" i="2"/>
  <c r="T1038" i="2"/>
  <c r="R1038" i="2"/>
  <c r="P1038" i="2"/>
  <c r="BK1038" i="2"/>
  <c r="J1038" i="2"/>
  <c r="BF1038" i="2"/>
  <c r="BI1037" i="2"/>
  <c r="BH1037" i="2"/>
  <c r="BG1037" i="2"/>
  <c r="BE1037" i="2"/>
  <c r="T1037" i="2"/>
  <c r="R1037" i="2"/>
  <c r="P1037" i="2"/>
  <c r="BK1037" i="2"/>
  <c r="J1037" i="2"/>
  <c r="BF1037" i="2"/>
  <c r="BI1036" i="2"/>
  <c r="BH1036" i="2"/>
  <c r="BG1036" i="2"/>
  <c r="BE1036" i="2"/>
  <c r="T1036" i="2"/>
  <c r="R1036" i="2"/>
  <c r="P1036" i="2"/>
  <c r="BK1036" i="2"/>
  <c r="J1036" i="2"/>
  <c r="BF1036" i="2"/>
  <c r="BI1035" i="2"/>
  <c r="BH1035" i="2"/>
  <c r="BG1035" i="2"/>
  <c r="BE1035" i="2"/>
  <c r="T1035" i="2"/>
  <c r="R1035" i="2"/>
  <c r="P1035" i="2"/>
  <c r="BK1035" i="2"/>
  <c r="J1035" i="2"/>
  <c r="BF1035" i="2"/>
  <c r="BI1034" i="2"/>
  <c r="BH1034" i="2"/>
  <c r="BG1034" i="2"/>
  <c r="BE1034" i="2"/>
  <c r="T1034" i="2"/>
  <c r="R1034" i="2"/>
  <c r="P1034" i="2"/>
  <c r="BK1034" i="2"/>
  <c r="J1034" i="2"/>
  <c r="BF1034" i="2"/>
  <c r="BI1033" i="2"/>
  <c r="BH1033" i="2"/>
  <c r="BG1033" i="2"/>
  <c r="BE1033" i="2"/>
  <c r="T1033" i="2"/>
  <c r="R1033" i="2"/>
  <c r="P1033" i="2"/>
  <c r="BK1033" i="2"/>
  <c r="J1033" i="2"/>
  <c r="BF1033" i="2"/>
  <c r="BI1032" i="2"/>
  <c r="BH1032" i="2"/>
  <c r="BG1032" i="2"/>
  <c r="BE1032" i="2"/>
  <c r="T1032" i="2"/>
  <c r="R1032" i="2"/>
  <c r="P1032" i="2"/>
  <c r="BK1032" i="2"/>
  <c r="J1032" i="2"/>
  <c r="BF1032" i="2"/>
  <c r="BI1031" i="2"/>
  <c r="BH1031" i="2"/>
  <c r="BG1031" i="2"/>
  <c r="BE1031" i="2"/>
  <c r="T1031" i="2"/>
  <c r="R1031" i="2"/>
  <c r="P1031" i="2"/>
  <c r="BK1031" i="2"/>
  <c r="J1031" i="2"/>
  <c r="BF1031" i="2"/>
  <c r="BI1030" i="2"/>
  <c r="BH1030" i="2"/>
  <c r="BG1030" i="2"/>
  <c r="BE1030" i="2"/>
  <c r="T1030" i="2"/>
  <c r="R1030" i="2"/>
  <c r="P1030" i="2"/>
  <c r="BK1030" i="2"/>
  <c r="J1030" i="2"/>
  <c r="BF1030" i="2"/>
  <c r="BI1029" i="2"/>
  <c r="BH1029" i="2"/>
  <c r="BG1029" i="2"/>
  <c r="BE1029" i="2"/>
  <c r="T1029" i="2"/>
  <c r="R1029" i="2"/>
  <c r="P1029" i="2"/>
  <c r="BK1029" i="2"/>
  <c r="J1029" i="2"/>
  <c r="BF1029" i="2"/>
  <c r="BI1028" i="2"/>
  <c r="BH1028" i="2"/>
  <c r="BG1028" i="2"/>
  <c r="BE1028" i="2"/>
  <c r="T1028" i="2"/>
  <c r="R1028" i="2"/>
  <c r="P1028" i="2"/>
  <c r="BK1028" i="2"/>
  <c r="J1028" i="2"/>
  <c r="BF1028" i="2"/>
  <c r="BI1027" i="2"/>
  <c r="BH1027" i="2"/>
  <c r="BG1027" i="2"/>
  <c r="BE1027" i="2"/>
  <c r="T1027" i="2"/>
  <c r="R1027" i="2"/>
  <c r="P1027" i="2"/>
  <c r="BK1027" i="2"/>
  <c r="J1027" i="2"/>
  <c r="BF1027" i="2"/>
  <c r="BI1026" i="2"/>
  <c r="BH1026" i="2"/>
  <c r="BG1026" i="2"/>
  <c r="BE1026" i="2"/>
  <c r="T1026" i="2"/>
  <c r="R1026" i="2"/>
  <c r="P1026" i="2"/>
  <c r="BK1026" i="2"/>
  <c r="J1026" i="2"/>
  <c r="BF1026" i="2"/>
  <c r="BI1025" i="2"/>
  <c r="BH1025" i="2"/>
  <c r="BG1025" i="2"/>
  <c r="BE1025" i="2"/>
  <c r="T1025" i="2"/>
  <c r="R1025" i="2"/>
  <c r="P1025" i="2"/>
  <c r="BK1025" i="2"/>
  <c r="J1025" i="2"/>
  <c r="BF1025" i="2"/>
  <c r="BI1024" i="2"/>
  <c r="BH1024" i="2"/>
  <c r="BG1024" i="2"/>
  <c r="BE1024" i="2"/>
  <c r="T1024" i="2"/>
  <c r="R1024" i="2"/>
  <c r="P1024" i="2"/>
  <c r="BK1024" i="2"/>
  <c r="J1024" i="2"/>
  <c r="BF1024" i="2"/>
  <c r="BI1023" i="2"/>
  <c r="BH1023" i="2"/>
  <c r="BG1023" i="2"/>
  <c r="BE1023" i="2"/>
  <c r="T1023" i="2"/>
  <c r="R1023" i="2"/>
  <c r="P1023" i="2"/>
  <c r="BK1023" i="2"/>
  <c r="J1023" i="2"/>
  <c r="BF1023" i="2"/>
  <c r="BI1022" i="2"/>
  <c r="BH1022" i="2"/>
  <c r="BG1022" i="2"/>
  <c r="BE1022" i="2"/>
  <c r="T1022" i="2"/>
  <c r="R1022" i="2"/>
  <c r="P1022" i="2"/>
  <c r="BK1022" i="2"/>
  <c r="J1022" i="2"/>
  <c r="BF1022" i="2"/>
  <c r="BI1021" i="2"/>
  <c r="BH1021" i="2"/>
  <c r="BG1021" i="2"/>
  <c r="BE1021" i="2"/>
  <c r="T1021" i="2"/>
  <c r="R1021" i="2"/>
  <c r="P1021" i="2"/>
  <c r="BK1021" i="2"/>
  <c r="J1021" i="2"/>
  <c r="BF1021" i="2"/>
  <c r="BI1020" i="2"/>
  <c r="BH1020" i="2"/>
  <c r="BG1020" i="2"/>
  <c r="BE1020" i="2"/>
  <c r="T1020" i="2"/>
  <c r="R1020" i="2"/>
  <c r="P1020" i="2"/>
  <c r="BK1020" i="2"/>
  <c r="J1020" i="2"/>
  <c r="BF1020" i="2"/>
  <c r="BI1019" i="2"/>
  <c r="BH1019" i="2"/>
  <c r="BG1019" i="2"/>
  <c r="BE1019" i="2"/>
  <c r="T1019" i="2"/>
  <c r="R1019" i="2"/>
  <c r="P1019" i="2"/>
  <c r="BK1019" i="2"/>
  <c r="J1019" i="2"/>
  <c r="BF1019" i="2"/>
  <c r="BI1018" i="2"/>
  <c r="BH1018" i="2"/>
  <c r="BG1018" i="2"/>
  <c r="BE1018" i="2"/>
  <c r="T1018" i="2"/>
  <c r="R1018" i="2"/>
  <c r="P1018" i="2"/>
  <c r="BK1018" i="2"/>
  <c r="J1018" i="2"/>
  <c r="BF1018" i="2"/>
  <c r="BI1017" i="2"/>
  <c r="BH1017" i="2"/>
  <c r="BG1017" i="2"/>
  <c r="BE1017" i="2"/>
  <c r="T1017" i="2"/>
  <c r="R1017" i="2"/>
  <c r="P1017" i="2"/>
  <c r="BK1017" i="2"/>
  <c r="J1017" i="2"/>
  <c r="BF1017" i="2"/>
  <c r="BI1016" i="2"/>
  <c r="BH1016" i="2"/>
  <c r="BG1016" i="2"/>
  <c r="BE1016" i="2"/>
  <c r="T1016" i="2"/>
  <c r="R1016" i="2"/>
  <c r="P1016" i="2"/>
  <c r="BK1016" i="2"/>
  <c r="J1016" i="2"/>
  <c r="BF1016" i="2"/>
  <c r="BI1015" i="2"/>
  <c r="BH1015" i="2"/>
  <c r="BG1015" i="2"/>
  <c r="BE1015" i="2"/>
  <c r="T1015" i="2"/>
  <c r="R1015" i="2"/>
  <c r="P1015" i="2"/>
  <c r="BK1015" i="2"/>
  <c r="J1015" i="2"/>
  <c r="BF1015" i="2"/>
  <c r="BI1014" i="2"/>
  <c r="BH1014" i="2"/>
  <c r="BG1014" i="2"/>
  <c r="BE1014" i="2"/>
  <c r="T1014" i="2"/>
  <c r="R1014" i="2"/>
  <c r="P1014" i="2"/>
  <c r="BK1014" i="2"/>
  <c r="J1014" i="2"/>
  <c r="BF1014" i="2"/>
  <c r="BI1013" i="2"/>
  <c r="BH1013" i="2"/>
  <c r="BG1013" i="2"/>
  <c r="BE1013" i="2"/>
  <c r="T1013" i="2"/>
  <c r="R1013" i="2"/>
  <c r="P1013" i="2"/>
  <c r="BK1013" i="2"/>
  <c r="J1013" i="2"/>
  <c r="BF1013" i="2"/>
  <c r="BI1012" i="2"/>
  <c r="BH1012" i="2"/>
  <c r="BG1012" i="2"/>
  <c r="BE1012" i="2"/>
  <c r="T1012" i="2"/>
  <c r="R1012" i="2"/>
  <c r="P1012" i="2"/>
  <c r="BK1012" i="2"/>
  <c r="J1012" i="2"/>
  <c r="BF1012" i="2"/>
  <c r="BI1011" i="2"/>
  <c r="BH1011" i="2"/>
  <c r="BG1011" i="2"/>
  <c r="BE1011" i="2"/>
  <c r="T1011" i="2"/>
  <c r="R1011" i="2"/>
  <c r="P1011" i="2"/>
  <c r="BK1011" i="2"/>
  <c r="J1011" i="2"/>
  <c r="BF1011" i="2"/>
  <c r="BI1010" i="2"/>
  <c r="BH1010" i="2"/>
  <c r="BG1010" i="2"/>
  <c r="BE1010" i="2"/>
  <c r="T1010" i="2"/>
  <c r="R1010" i="2"/>
  <c r="P1010" i="2"/>
  <c r="BK1010" i="2"/>
  <c r="J1010" i="2"/>
  <c r="BF1010" i="2"/>
  <c r="BI1009" i="2"/>
  <c r="BH1009" i="2"/>
  <c r="BG1009" i="2"/>
  <c r="BE1009" i="2"/>
  <c r="T1009" i="2"/>
  <c r="R1009" i="2"/>
  <c r="P1009" i="2"/>
  <c r="BK1009" i="2"/>
  <c r="J1009" i="2"/>
  <c r="BF1009" i="2"/>
  <c r="BI1008" i="2"/>
  <c r="BH1008" i="2"/>
  <c r="BG1008" i="2"/>
  <c r="BE1008" i="2"/>
  <c r="T1008" i="2"/>
  <c r="R1008" i="2"/>
  <c r="P1008" i="2"/>
  <c r="BK1008" i="2"/>
  <c r="J1008" i="2"/>
  <c r="BF1008" i="2"/>
  <c r="BI1007" i="2"/>
  <c r="BH1007" i="2"/>
  <c r="BG1007" i="2"/>
  <c r="BE1007" i="2"/>
  <c r="T1007" i="2"/>
  <c r="R1007" i="2"/>
  <c r="P1007" i="2"/>
  <c r="BK1007" i="2"/>
  <c r="J1007" i="2"/>
  <c r="BF1007" i="2"/>
  <c r="BI1006" i="2"/>
  <c r="BH1006" i="2"/>
  <c r="BG1006" i="2"/>
  <c r="BE1006" i="2"/>
  <c r="T1006" i="2"/>
  <c r="R1006" i="2"/>
  <c r="P1006" i="2"/>
  <c r="BK1006" i="2"/>
  <c r="J1006" i="2"/>
  <c r="BF1006" i="2"/>
  <c r="BI1005" i="2"/>
  <c r="BH1005" i="2"/>
  <c r="BG1005" i="2"/>
  <c r="BE1005" i="2"/>
  <c r="T1005" i="2"/>
  <c r="R1005" i="2"/>
  <c r="P1005" i="2"/>
  <c r="BK1005" i="2"/>
  <c r="J1005" i="2"/>
  <c r="BF1005" i="2"/>
  <c r="BI1004" i="2"/>
  <c r="BH1004" i="2"/>
  <c r="BG1004" i="2"/>
  <c r="BE1004" i="2"/>
  <c r="T1004" i="2"/>
  <c r="R1004" i="2"/>
  <c r="P1004" i="2"/>
  <c r="BK1004" i="2"/>
  <c r="J1004" i="2"/>
  <c r="BF1004" i="2"/>
  <c r="BI1003" i="2"/>
  <c r="BH1003" i="2"/>
  <c r="BG1003" i="2"/>
  <c r="BE1003" i="2"/>
  <c r="T1003" i="2"/>
  <c r="R1003" i="2"/>
  <c r="P1003" i="2"/>
  <c r="BK1003" i="2"/>
  <c r="J1003" i="2"/>
  <c r="BF1003" i="2"/>
  <c r="BI1002" i="2"/>
  <c r="BH1002" i="2"/>
  <c r="BG1002" i="2"/>
  <c r="BE1002" i="2"/>
  <c r="T1002" i="2"/>
  <c r="R1002" i="2"/>
  <c r="P1002" i="2"/>
  <c r="BK1002" i="2"/>
  <c r="J1002" i="2"/>
  <c r="BF1002" i="2"/>
  <c r="BI1001" i="2"/>
  <c r="BH1001" i="2"/>
  <c r="BG1001" i="2"/>
  <c r="BE1001" i="2"/>
  <c r="T1001" i="2"/>
  <c r="R1001" i="2"/>
  <c r="P1001" i="2"/>
  <c r="BK1001" i="2"/>
  <c r="J1001" i="2"/>
  <c r="BF1001" i="2"/>
  <c r="BI1000" i="2"/>
  <c r="BH1000" i="2"/>
  <c r="BG1000" i="2"/>
  <c r="BE1000" i="2"/>
  <c r="T1000" i="2"/>
  <c r="R1000" i="2"/>
  <c r="P1000" i="2"/>
  <c r="BK1000" i="2"/>
  <c r="J1000" i="2"/>
  <c r="BF1000" i="2"/>
  <c r="BI999" i="2"/>
  <c r="BH999" i="2"/>
  <c r="BG999" i="2"/>
  <c r="BE999" i="2"/>
  <c r="T999" i="2"/>
  <c r="R999" i="2"/>
  <c r="P999" i="2"/>
  <c r="BK999" i="2"/>
  <c r="J999" i="2"/>
  <c r="BF999" i="2"/>
  <c r="BI998" i="2"/>
  <c r="BH998" i="2"/>
  <c r="BG998" i="2"/>
  <c r="BE998" i="2"/>
  <c r="T998" i="2"/>
  <c r="R998" i="2"/>
  <c r="R995" i="2" s="1"/>
  <c r="P998" i="2"/>
  <c r="BK998" i="2"/>
  <c r="J998" i="2"/>
  <c r="BF998" i="2"/>
  <c r="BI997" i="2"/>
  <c r="BH997" i="2"/>
  <c r="BG997" i="2"/>
  <c r="BE997" i="2"/>
  <c r="T997" i="2"/>
  <c r="R997" i="2"/>
  <c r="P997" i="2"/>
  <c r="BK997" i="2"/>
  <c r="BK995" i="2" s="1"/>
  <c r="J995" i="2" s="1"/>
  <c r="J71" i="2" s="1"/>
  <c r="J997" i="2"/>
  <c r="BF997" i="2"/>
  <c r="BI996" i="2"/>
  <c r="BH996" i="2"/>
  <c r="BG996" i="2"/>
  <c r="BE996" i="2"/>
  <c r="T996" i="2"/>
  <c r="T995" i="2"/>
  <c r="R996" i="2"/>
  <c r="P996" i="2"/>
  <c r="P995" i="2"/>
  <c r="BK996" i="2"/>
  <c r="J996" i="2"/>
  <c r="BF996" i="2" s="1"/>
  <c r="BI994" i="2"/>
  <c r="BH994" i="2"/>
  <c r="BG994" i="2"/>
  <c r="BE994" i="2"/>
  <c r="T994" i="2"/>
  <c r="R994" i="2"/>
  <c r="P994" i="2"/>
  <c r="BK994" i="2"/>
  <c r="J994" i="2"/>
  <c r="BF994" i="2"/>
  <c r="BI993" i="2"/>
  <c r="BH993" i="2"/>
  <c r="BG993" i="2"/>
  <c r="BE993" i="2"/>
  <c r="T993" i="2"/>
  <c r="T992" i="2"/>
  <c r="R993" i="2"/>
  <c r="R992" i="2"/>
  <c r="P993" i="2"/>
  <c r="P992" i="2"/>
  <c r="BK993" i="2"/>
  <c r="BK992" i="2"/>
  <c r="J992" i="2" s="1"/>
  <c r="J70" i="2" s="1"/>
  <c r="J993" i="2"/>
  <c r="BF993" i="2"/>
  <c r="BI991" i="2"/>
  <c r="BH991" i="2"/>
  <c r="BG991" i="2"/>
  <c r="BE991" i="2"/>
  <c r="T991" i="2"/>
  <c r="R991" i="2"/>
  <c r="P991" i="2"/>
  <c r="BK991" i="2"/>
  <c r="J991" i="2"/>
  <c r="BF991" i="2"/>
  <c r="BI990" i="2"/>
  <c r="BH990" i="2"/>
  <c r="BG990" i="2"/>
  <c r="BE990" i="2"/>
  <c r="T990" i="2"/>
  <c r="R990" i="2"/>
  <c r="R987" i="2" s="1"/>
  <c r="P990" i="2"/>
  <c r="BK990" i="2"/>
  <c r="J990" i="2"/>
  <c r="BF990" i="2"/>
  <c r="BI989" i="2"/>
  <c r="BH989" i="2"/>
  <c r="BG989" i="2"/>
  <c r="BE989" i="2"/>
  <c r="T989" i="2"/>
  <c r="R989" i="2"/>
  <c r="P989" i="2"/>
  <c r="BK989" i="2"/>
  <c r="BK987" i="2" s="1"/>
  <c r="J987" i="2" s="1"/>
  <c r="J69" i="2" s="1"/>
  <c r="J989" i="2"/>
  <c r="BF989" i="2"/>
  <c r="BI988" i="2"/>
  <c r="BH988" i="2"/>
  <c r="BG988" i="2"/>
  <c r="BE988" i="2"/>
  <c r="T988" i="2"/>
  <c r="T987" i="2"/>
  <c r="R988" i="2"/>
  <c r="P988" i="2"/>
  <c r="P987" i="2"/>
  <c r="BK988" i="2"/>
  <c r="J988" i="2"/>
  <c r="BF988" i="2" s="1"/>
  <c r="BI986" i="2"/>
  <c r="BH986" i="2"/>
  <c r="BG986" i="2"/>
  <c r="BE986" i="2"/>
  <c r="T986" i="2"/>
  <c r="R986" i="2"/>
  <c r="P986" i="2"/>
  <c r="BK986" i="2"/>
  <c r="J986" i="2"/>
  <c r="BF986" i="2"/>
  <c r="BI985" i="2"/>
  <c r="BH985" i="2"/>
  <c r="BG985" i="2"/>
  <c r="BE985" i="2"/>
  <c r="T985" i="2"/>
  <c r="R985" i="2"/>
  <c r="P985" i="2"/>
  <c r="BK985" i="2"/>
  <c r="J985" i="2"/>
  <c r="BF985" i="2"/>
  <c r="BI984" i="2"/>
  <c r="BH984" i="2"/>
  <c r="BG984" i="2"/>
  <c r="BE984" i="2"/>
  <c r="T984" i="2"/>
  <c r="R984" i="2"/>
  <c r="P984" i="2"/>
  <c r="BK984" i="2"/>
  <c r="J984" i="2"/>
  <c r="BF984" i="2"/>
  <c r="BI983" i="2"/>
  <c r="BH983" i="2"/>
  <c r="BG983" i="2"/>
  <c r="BE983" i="2"/>
  <c r="T983" i="2"/>
  <c r="R983" i="2"/>
  <c r="P983" i="2"/>
  <c r="BK983" i="2"/>
  <c r="J983" i="2"/>
  <c r="BF983" i="2"/>
  <c r="BI982" i="2"/>
  <c r="BH982" i="2"/>
  <c r="BG982" i="2"/>
  <c r="BE982" i="2"/>
  <c r="T982" i="2"/>
  <c r="R982" i="2"/>
  <c r="P982" i="2"/>
  <c r="BK982" i="2"/>
  <c r="J982" i="2"/>
  <c r="BF982" i="2"/>
  <c r="BI981" i="2"/>
  <c r="BH981" i="2"/>
  <c r="BG981" i="2"/>
  <c r="BE981" i="2"/>
  <c r="T981" i="2"/>
  <c r="R981" i="2"/>
  <c r="P981" i="2"/>
  <c r="BK981" i="2"/>
  <c r="J981" i="2"/>
  <c r="BF981" i="2"/>
  <c r="BI980" i="2"/>
  <c r="BH980" i="2"/>
  <c r="BG980" i="2"/>
  <c r="BE980" i="2"/>
  <c r="T980" i="2"/>
  <c r="R980" i="2"/>
  <c r="P980" i="2"/>
  <c r="BK980" i="2"/>
  <c r="J980" i="2"/>
  <c r="BF980" i="2"/>
  <c r="BI979" i="2"/>
  <c r="BH979" i="2"/>
  <c r="BG979" i="2"/>
  <c r="BE979" i="2"/>
  <c r="T979" i="2"/>
  <c r="R979" i="2"/>
  <c r="P979" i="2"/>
  <c r="BK979" i="2"/>
  <c r="J979" i="2"/>
  <c r="BF979" i="2"/>
  <c r="BI978" i="2"/>
  <c r="BH978" i="2"/>
  <c r="BG978" i="2"/>
  <c r="BE978" i="2"/>
  <c r="T978" i="2"/>
  <c r="R978" i="2"/>
  <c r="P978" i="2"/>
  <c r="BK978" i="2"/>
  <c r="J978" i="2"/>
  <c r="BF978" i="2"/>
  <c r="BI977" i="2"/>
  <c r="BH977" i="2"/>
  <c r="BG977" i="2"/>
  <c r="BE977" i="2"/>
  <c r="T977" i="2"/>
  <c r="R977" i="2"/>
  <c r="P977" i="2"/>
  <c r="BK977" i="2"/>
  <c r="J977" i="2"/>
  <c r="BF977" i="2"/>
  <c r="BI976" i="2"/>
  <c r="BH976" i="2"/>
  <c r="BG976" i="2"/>
  <c r="BE976" i="2"/>
  <c r="T976" i="2"/>
  <c r="R976" i="2"/>
  <c r="P976" i="2"/>
  <c r="BK976" i="2"/>
  <c r="J976" i="2"/>
  <c r="BF976" i="2"/>
  <c r="BI975" i="2"/>
  <c r="BH975" i="2"/>
  <c r="BG975" i="2"/>
  <c r="BE975" i="2"/>
  <c r="T975" i="2"/>
  <c r="R975" i="2"/>
  <c r="P975" i="2"/>
  <c r="BK975" i="2"/>
  <c r="J975" i="2"/>
  <c r="BF975" i="2"/>
  <c r="BI974" i="2"/>
  <c r="BH974" i="2"/>
  <c r="BG974" i="2"/>
  <c r="BE974" i="2"/>
  <c r="T974" i="2"/>
  <c r="R974" i="2"/>
  <c r="P974" i="2"/>
  <c r="BK974" i="2"/>
  <c r="J974" i="2"/>
  <c r="BF974" i="2"/>
  <c r="BI973" i="2"/>
  <c r="BH973" i="2"/>
  <c r="BG973" i="2"/>
  <c r="BE973" i="2"/>
  <c r="T973" i="2"/>
  <c r="R973" i="2"/>
  <c r="P973" i="2"/>
  <c r="BK973" i="2"/>
  <c r="J973" i="2"/>
  <c r="BF973" i="2"/>
  <c r="BI972" i="2"/>
  <c r="BH972" i="2"/>
  <c r="BG972" i="2"/>
  <c r="BE972" i="2"/>
  <c r="T972" i="2"/>
  <c r="R972" i="2"/>
  <c r="P972" i="2"/>
  <c r="BK972" i="2"/>
  <c r="J972" i="2"/>
  <c r="BF972" i="2"/>
  <c r="BI971" i="2"/>
  <c r="BH971" i="2"/>
  <c r="BG971" i="2"/>
  <c r="BE971" i="2"/>
  <c r="T971" i="2"/>
  <c r="R971" i="2"/>
  <c r="P971" i="2"/>
  <c r="BK971" i="2"/>
  <c r="J971" i="2"/>
  <c r="BF971" i="2"/>
  <c r="BI970" i="2"/>
  <c r="BH970" i="2"/>
  <c r="BG970" i="2"/>
  <c r="BE970" i="2"/>
  <c r="T970" i="2"/>
  <c r="R970" i="2"/>
  <c r="P970" i="2"/>
  <c r="BK970" i="2"/>
  <c r="J970" i="2"/>
  <c r="BF970" i="2"/>
  <c r="BI969" i="2"/>
  <c r="BH969" i="2"/>
  <c r="BG969" i="2"/>
  <c r="BE969" i="2"/>
  <c r="T969" i="2"/>
  <c r="R969" i="2"/>
  <c r="P969" i="2"/>
  <c r="BK969" i="2"/>
  <c r="J969" i="2"/>
  <c r="BF969" i="2"/>
  <c r="BI968" i="2"/>
  <c r="BH968" i="2"/>
  <c r="BG968" i="2"/>
  <c r="BE968" i="2"/>
  <c r="T968" i="2"/>
  <c r="R968" i="2"/>
  <c r="P968" i="2"/>
  <c r="BK968" i="2"/>
  <c r="J968" i="2"/>
  <c r="BF968" i="2"/>
  <c r="BI967" i="2"/>
  <c r="BH967" i="2"/>
  <c r="BG967" i="2"/>
  <c r="BE967" i="2"/>
  <c r="T967" i="2"/>
  <c r="R967" i="2"/>
  <c r="P967" i="2"/>
  <c r="BK967" i="2"/>
  <c r="J967" i="2"/>
  <c r="BF967" i="2"/>
  <c r="BI966" i="2"/>
  <c r="BH966" i="2"/>
  <c r="BG966" i="2"/>
  <c r="BE966" i="2"/>
  <c r="T966" i="2"/>
  <c r="R966" i="2"/>
  <c r="R963" i="2" s="1"/>
  <c r="P966" i="2"/>
  <c r="BK966" i="2"/>
  <c r="J966" i="2"/>
  <c r="BF966" i="2"/>
  <c r="BI965" i="2"/>
  <c r="BH965" i="2"/>
  <c r="BG965" i="2"/>
  <c r="BE965" i="2"/>
  <c r="T965" i="2"/>
  <c r="R965" i="2"/>
  <c r="P965" i="2"/>
  <c r="BK965" i="2"/>
  <c r="BK963" i="2" s="1"/>
  <c r="J963" i="2" s="1"/>
  <c r="J68" i="2" s="1"/>
  <c r="J965" i="2"/>
  <c r="BF965" i="2"/>
  <c r="BI964" i="2"/>
  <c r="BH964" i="2"/>
  <c r="BG964" i="2"/>
  <c r="BE964" i="2"/>
  <c r="T964" i="2"/>
  <c r="T963" i="2"/>
  <c r="R964" i="2"/>
  <c r="P964" i="2"/>
  <c r="P963" i="2"/>
  <c r="BK964" i="2"/>
  <c r="J964" i="2"/>
  <c r="BF964" i="2" s="1"/>
  <c r="BI962" i="2"/>
  <c r="BH962" i="2"/>
  <c r="BG962" i="2"/>
  <c r="BE962" i="2"/>
  <c r="T962" i="2"/>
  <c r="R962" i="2"/>
  <c r="P962" i="2"/>
  <c r="BK962" i="2"/>
  <c r="J962" i="2"/>
  <c r="BF962" i="2"/>
  <c r="BI961" i="2"/>
  <c r="BH961" i="2"/>
  <c r="BG961" i="2"/>
  <c r="BE961" i="2"/>
  <c r="T961" i="2"/>
  <c r="R961" i="2"/>
  <c r="P961" i="2"/>
  <c r="BK961" i="2"/>
  <c r="J961" i="2"/>
  <c r="BF961" i="2"/>
  <c r="BI960" i="2"/>
  <c r="BH960" i="2"/>
  <c r="BG960" i="2"/>
  <c r="BE960" i="2"/>
  <c r="T960" i="2"/>
  <c r="R960" i="2"/>
  <c r="P960" i="2"/>
  <c r="BK960" i="2"/>
  <c r="J960" i="2"/>
  <c r="BF960" i="2"/>
  <c r="BI959" i="2"/>
  <c r="BH959" i="2"/>
  <c r="BG959" i="2"/>
  <c r="BE959" i="2"/>
  <c r="T959" i="2"/>
  <c r="R959" i="2"/>
  <c r="P959" i="2"/>
  <c r="BK959" i="2"/>
  <c r="J959" i="2"/>
  <c r="BF959" i="2"/>
  <c r="BI958" i="2"/>
  <c r="BH958" i="2"/>
  <c r="BG958" i="2"/>
  <c r="BE958" i="2"/>
  <c r="T958" i="2"/>
  <c r="R958" i="2"/>
  <c r="P958" i="2"/>
  <c r="BK958" i="2"/>
  <c r="J958" i="2"/>
  <c r="BF958" i="2"/>
  <c r="BI957" i="2"/>
  <c r="BH957" i="2"/>
  <c r="BG957" i="2"/>
  <c r="BE957" i="2"/>
  <c r="T957" i="2"/>
  <c r="R957" i="2"/>
  <c r="P957" i="2"/>
  <c r="BK957" i="2"/>
  <c r="J957" i="2"/>
  <c r="BF957" i="2"/>
  <c r="BI956" i="2"/>
  <c r="BH956" i="2"/>
  <c r="BG956" i="2"/>
  <c r="BE956" i="2"/>
  <c r="T956" i="2"/>
  <c r="R956" i="2"/>
  <c r="P956" i="2"/>
  <c r="BK956" i="2"/>
  <c r="J956" i="2"/>
  <c r="BF956" i="2"/>
  <c r="BI955" i="2"/>
  <c r="BH955" i="2"/>
  <c r="BG955" i="2"/>
  <c r="BE955" i="2"/>
  <c r="T955" i="2"/>
  <c r="R955" i="2"/>
  <c r="P955" i="2"/>
  <c r="BK955" i="2"/>
  <c r="J955" i="2"/>
  <c r="BF955" i="2"/>
  <c r="BI954" i="2"/>
  <c r="BH954" i="2"/>
  <c r="BG954" i="2"/>
  <c r="BE954" i="2"/>
  <c r="T954" i="2"/>
  <c r="R954" i="2"/>
  <c r="P954" i="2"/>
  <c r="BK954" i="2"/>
  <c r="J954" i="2"/>
  <c r="BF954" i="2"/>
  <c r="BI953" i="2"/>
  <c r="BH953" i="2"/>
  <c r="BG953" i="2"/>
  <c r="BE953" i="2"/>
  <c r="T953" i="2"/>
  <c r="R953" i="2"/>
  <c r="P953" i="2"/>
  <c r="BK953" i="2"/>
  <c r="J953" i="2"/>
  <c r="BF953" i="2"/>
  <c r="BI952" i="2"/>
  <c r="BH952" i="2"/>
  <c r="BG952" i="2"/>
  <c r="BE952" i="2"/>
  <c r="T952" i="2"/>
  <c r="R952" i="2"/>
  <c r="P952" i="2"/>
  <c r="BK952" i="2"/>
  <c r="J952" i="2"/>
  <c r="BF952" i="2"/>
  <c r="BI951" i="2"/>
  <c r="BH951" i="2"/>
  <c r="BG951" i="2"/>
  <c r="BE951" i="2"/>
  <c r="T951" i="2"/>
  <c r="R951" i="2"/>
  <c r="P951" i="2"/>
  <c r="BK951" i="2"/>
  <c r="J951" i="2"/>
  <c r="BF951" i="2"/>
  <c r="BI950" i="2"/>
  <c r="BH950" i="2"/>
  <c r="BG950" i="2"/>
  <c r="BE950" i="2"/>
  <c r="T950" i="2"/>
  <c r="R950" i="2"/>
  <c r="P950" i="2"/>
  <c r="BK950" i="2"/>
  <c r="J950" i="2"/>
  <c r="BF950" i="2"/>
  <c r="BI949" i="2"/>
  <c r="BH949" i="2"/>
  <c r="BG949" i="2"/>
  <c r="BE949" i="2"/>
  <c r="T949" i="2"/>
  <c r="T948" i="2"/>
  <c r="R949" i="2"/>
  <c r="R948" i="2"/>
  <c r="P949" i="2"/>
  <c r="P948" i="2"/>
  <c r="BK949" i="2"/>
  <c r="BK948" i="2"/>
  <c r="J948" i="2" s="1"/>
  <c r="J67" i="2" s="1"/>
  <c r="J949" i="2"/>
  <c r="BF949" i="2" s="1"/>
  <c r="BI947" i="2"/>
  <c r="BH947" i="2"/>
  <c r="BG947" i="2"/>
  <c r="BE947" i="2"/>
  <c r="T947" i="2"/>
  <c r="R947" i="2"/>
  <c r="P947" i="2"/>
  <c r="BK947" i="2"/>
  <c r="J947" i="2"/>
  <c r="BF947" i="2"/>
  <c r="BI946" i="2"/>
  <c r="BH946" i="2"/>
  <c r="BG946" i="2"/>
  <c r="BE946" i="2"/>
  <c r="T946" i="2"/>
  <c r="R946" i="2"/>
  <c r="P946" i="2"/>
  <c r="BK946" i="2"/>
  <c r="J946" i="2"/>
  <c r="BF946" i="2"/>
  <c r="BI945" i="2"/>
  <c r="BH945" i="2"/>
  <c r="BG945" i="2"/>
  <c r="BE945" i="2"/>
  <c r="T945" i="2"/>
  <c r="R945" i="2"/>
  <c r="P945" i="2"/>
  <c r="BK945" i="2"/>
  <c r="J945" i="2"/>
  <c r="BF945" i="2"/>
  <c r="BI944" i="2"/>
  <c r="BH944" i="2"/>
  <c r="BG944" i="2"/>
  <c r="BE944" i="2"/>
  <c r="T944" i="2"/>
  <c r="R944" i="2"/>
  <c r="P944" i="2"/>
  <c r="BK944" i="2"/>
  <c r="J944" i="2"/>
  <c r="BF944" i="2"/>
  <c r="BI943" i="2"/>
  <c r="BH943" i="2"/>
  <c r="BG943" i="2"/>
  <c r="BE943" i="2"/>
  <c r="T943" i="2"/>
  <c r="R943" i="2"/>
  <c r="P943" i="2"/>
  <c r="BK943" i="2"/>
  <c r="J943" i="2"/>
  <c r="BF943" i="2"/>
  <c r="BI942" i="2"/>
  <c r="BH942" i="2"/>
  <c r="BG942" i="2"/>
  <c r="BE942" i="2"/>
  <c r="T942" i="2"/>
  <c r="R942" i="2"/>
  <c r="P942" i="2"/>
  <c r="BK942" i="2"/>
  <c r="J942" i="2"/>
  <c r="BF942" i="2"/>
  <c r="BI941" i="2"/>
  <c r="BH941" i="2"/>
  <c r="BG941" i="2"/>
  <c r="BE941" i="2"/>
  <c r="T941" i="2"/>
  <c r="R941" i="2"/>
  <c r="P941" i="2"/>
  <c r="BK941" i="2"/>
  <c r="J941" i="2"/>
  <c r="BF941" i="2"/>
  <c r="BI940" i="2"/>
  <c r="BH940" i="2"/>
  <c r="BG940" i="2"/>
  <c r="BE940" i="2"/>
  <c r="T940" i="2"/>
  <c r="R940" i="2"/>
  <c r="P940" i="2"/>
  <c r="BK940" i="2"/>
  <c r="J940" i="2"/>
  <c r="BF940" i="2"/>
  <c r="BI939" i="2"/>
  <c r="BH939" i="2"/>
  <c r="BG939" i="2"/>
  <c r="BE939" i="2"/>
  <c r="T939" i="2"/>
  <c r="R939" i="2"/>
  <c r="P939" i="2"/>
  <c r="BK939" i="2"/>
  <c r="J939" i="2"/>
  <c r="BF939" i="2"/>
  <c r="BI938" i="2"/>
  <c r="BH938" i="2"/>
  <c r="BG938" i="2"/>
  <c r="BE938" i="2"/>
  <c r="T938" i="2"/>
  <c r="R938" i="2"/>
  <c r="P938" i="2"/>
  <c r="BK938" i="2"/>
  <c r="J938" i="2"/>
  <c r="BF938" i="2"/>
  <c r="BI937" i="2"/>
  <c r="BH937" i="2"/>
  <c r="BG937" i="2"/>
  <c r="BE937" i="2"/>
  <c r="T937" i="2"/>
  <c r="R937" i="2"/>
  <c r="P937" i="2"/>
  <c r="BK937" i="2"/>
  <c r="J937" i="2"/>
  <c r="BF937" i="2"/>
  <c r="BI936" i="2"/>
  <c r="BH936" i="2"/>
  <c r="BG936" i="2"/>
  <c r="BE936" i="2"/>
  <c r="T936" i="2"/>
  <c r="R936" i="2"/>
  <c r="P936" i="2"/>
  <c r="BK936" i="2"/>
  <c r="J936" i="2"/>
  <c r="BF936" i="2"/>
  <c r="BI935" i="2"/>
  <c r="BH935" i="2"/>
  <c r="BG935" i="2"/>
  <c r="BE935" i="2"/>
  <c r="T935" i="2"/>
  <c r="R935" i="2"/>
  <c r="P935" i="2"/>
  <c r="BK935" i="2"/>
  <c r="J935" i="2"/>
  <c r="BF935" i="2"/>
  <c r="BI934" i="2"/>
  <c r="BH934" i="2"/>
  <c r="BG934" i="2"/>
  <c r="BE934" i="2"/>
  <c r="T934" i="2"/>
  <c r="R934" i="2"/>
  <c r="P934" i="2"/>
  <c r="BK934" i="2"/>
  <c r="J934" i="2"/>
  <c r="BF934" i="2"/>
  <c r="BI933" i="2"/>
  <c r="BH933" i="2"/>
  <c r="BG933" i="2"/>
  <c r="BE933" i="2"/>
  <c r="T933" i="2"/>
  <c r="R933" i="2"/>
  <c r="P933" i="2"/>
  <c r="BK933" i="2"/>
  <c r="J933" i="2"/>
  <c r="BF933" i="2"/>
  <c r="BI932" i="2"/>
  <c r="BH932" i="2"/>
  <c r="BG932" i="2"/>
  <c r="BE932" i="2"/>
  <c r="T932" i="2"/>
  <c r="R932" i="2"/>
  <c r="P932" i="2"/>
  <c r="BK932" i="2"/>
  <c r="J932" i="2"/>
  <c r="BF932" i="2"/>
  <c r="BI931" i="2"/>
  <c r="BH931" i="2"/>
  <c r="BG931" i="2"/>
  <c r="BE931" i="2"/>
  <c r="T931" i="2"/>
  <c r="R931" i="2"/>
  <c r="P931" i="2"/>
  <c r="BK931" i="2"/>
  <c r="J931" i="2"/>
  <c r="BF931" i="2"/>
  <c r="BI930" i="2"/>
  <c r="BH930" i="2"/>
  <c r="BG930" i="2"/>
  <c r="BE930" i="2"/>
  <c r="T930" i="2"/>
  <c r="R930" i="2"/>
  <c r="P930" i="2"/>
  <c r="BK930" i="2"/>
  <c r="J930" i="2"/>
  <c r="BF930" i="2"/>
  <c r="BI928" i="2"/>
  <c r="BH928" i="2"/>
  <c r="BG928" i="2"/>
  <c r="BE928" i="2"/>
  <c r="T928" i="2"/>
  <c r="R928" i="2"/>
  <c r="P928" i="2"/>
  <c r="BK928" i="2"/>
  <c r="J928" i="2"/>
  <c r="BF928" i="2"/>
  <c r="BI927" i="2"/>
  <c r="BH927" i="2"/>
  <c r="BG927" i="2"/>
  <c r="BE927" i="2"/>
  <c r="T927" i="2"/>
  <c r="R927" i="2"/>
  <c r="P927" i="2"/>
  <c r="BK927" i="2"/>
  <c r="J927" i="2"/>
  <c r="BF927" i="2"/>
  <c r="BI926" i="2"/>
  <c r="BH926" i="2"/>
  <c r="BG926" i="2"/>
  <c r="BE926" i="2"/>
  <c r="T926" i="2"/>
  <c r="T925" i="2"/>
  <c r="R926" i="2"/>
  <c r="R925" i="2"/>
  <c r="P926" i="2"/>
  <c r="P925" i="2"/>
  <c r="BK926" i="2"/>
  <c r="BK925" i="2"/>
  <c r="J925" i="2" s="1"/>
  <c r="J66" i="2" s="1"/>
  <c r="J926" i="2"/>
  <c r="BF926" i="2" s="1"/>
  <c r="BI924" i="2"/>
  <c r="BH924" i="2"/>
  <c r="BG924" i="2"/>
  <c r="BE924" i="2"/>
  <c r="T924" i="2"/>
  <c r="R924" i="2"/>
  <c r="P924" i="2"/>
  <c r="BK924" i="2"/>
  <c r="J924" i="2"/>
  <c r="BF924" i="2"/>
  <c r="BI922" i="2"/>
  <c r="BH922" i="2"/>
  <c r="BG922" i="2"/>
  <c r="BE922" i="2"/>
  <c r="T922" i="2"/>
  <c r="R922" i="2"/>
  <c r="P922" i="2"/>
  <c r="BK922" i="2"/>
  <c r="J922" i="2"/>
  <c r="BF922" i="2"/>
  <c r="BI920" i="2"/>
  <c r="BH920" i="2"/>
  <c r="BG920" i="2"/>
  <c r="BE920" i="2"/>
  <c r="T920" i="2"/>
  <c r="R920" i="2"/>
  <c r="P920" i="2"/>
  <c r="BK920" i="2"/>
  <c r="J920" i="2"/>
  <c r="BF920" i="2"/>
  <c r="BI916" i="2"/>
  <c r="BH916" i="2"/>
  <c r="BG916" i="2"/>
  <c r="BE916" i="2"/>
  <c r="T916" i="2"/>
  <c r="R916" i="2"/>
  <c r="P916" i="2"/>
  <c r="BK916" i="2"/>
  <c r="J916" i="2"/>
  <c r="BF916" i="2"/>
  <c r="BI914" i="2"/>
  <c r="BH914" i="2"/>
  <c r="BG914" i="2"/>
  <c r="BE914" i="2"/>
  <c r="T914" i="2"/>
  <c r="R914" i="2"/>
  <c r="P914" i="2"/>
  <c r="BK914" i="2"/>
  <c r="J914" i="2"/>
  <c r="BF914" i="2"/>
  <c r="BI912" i="2"/>
  <c r="BH912" i="2"/>
  <c r="BG912" i="2"/>
  <c r="BE912" i="2"/>
  <c r="T912" i="2"/>
  <c r="R912" i="2"/>
  <c r="P912" i="2"/>
  <c r="BK912" i="2"/>
  <c r="J912" i="2"/>
  <c r="BF912" i="2"/>
  <c r="BI910" i="2"/>
  <c r="BH910" i="2"/>
  <c r="BG910" i="2"/>
  <c r="BE910" i="2"/>
  <c r="T910" i="2"/>
  <c r="R910" i="2"/>
  <c r="P910" i="2"/>
  <c r="BK910" i="2"/>
  <c r="J910" i="2"/>
  <c r="BF910" i="2"/>
  <c r="BI908" i="2"/>
  <c r="BH908" i="2"/>
  <c r="BG908" i="2"/>
  <c r="BE908" i="2"/>
  <c r="T908" i="2"/>
  <c r="R908" i="2"/>
  <c r="P908" i="2"/>
  <c r="BK908" i="2"/>
  <c r="J908" i="2"/>
  <c r="BF908" i="2"/>
  <c r="BI906" i="2"/>
  <c r="BH906" i="2"/>
  <c r="BG906" i="2"/>
  <c r="BE906" i="2"/>
  <c r="T906" i="2"/>
  <c r="R906" i="2"/>
  <c r="P906" i="2"/>
  <c r="BK906" i="2"/>
  <c r="J906" i="2"/>
  <c r="BF906" i="2"/>
  <c r="BI904" i="2"/>
  <c r="BH904" i="2"/>
  <c r="BG904" i="2"/>
  <c r="BE904" i="2"/>
  <c r="T904" i="2"/>
  <c r="R904" i="2"/>
  <c r="P904" i="2"/>
  <c r="BK904" i="2"/>
  <c r="J904" i="2"/>
  <c r="BF904" i="2"/>
  <c r="BI902" i="2"/>
  <c r="BH902" i="2"/>
  <c r="BG902" i="2"/>
  <c r="BE902" i="2"/>
  <c r="T902" i="2"/>
  <c r="R902" i="2"/>
  <c r="P902" i="2"/>
  <c r="BK902" i="2"/>
  <c r="J902" i="2"/>
  <c r="BF902" i="2"/>
  <c r="BI901" i="2"/>
  <c r="BH901" i="2"/>
  <c r="BG901" i="2"/>
  <c r="BE901" i="2"/>
  <c r="T901" i="2"/>
  <c r="R901" i="2"/>
  <c r="P901" i="2"/>
  <c r="BK901" i="2"/>
  <c r="J901" i="2"/>
  <c r="BF901" i="2"/>
  <c r="BI900" i="2"/>
  <c r="BH900" i="2"/>
  <c r="BG900" i="2"/>
  <c r="BE900" i="2"/>
  <c r="T900" i="2"/>
  <c r="T899" i="2"/>
  <c r="R900" i="2"/>
  <c r="R899" i="2"/>
  <c r="P900" i="2"/>
  <c r="P899" i="2"/>
  <c r="BK900" i="2"/>
  <c r="BK899" i="2"/>
  <c r="J899" i="2" s="1"/>
  <c r="J65" i="2" s="1"/>
  <c r="J900" i="2"/>
  <c r="BF900" i="2" s="1"/>
  <c r="BI898" i="2"/>
  <c r="BH898" i="2"/>
  <c r="BG898" i="2"/>
  <c r="BE898" i="2"/>
  <c r="T898" i="2"/>
  <c r="R898" i="2"/>
  <c r="P898" i="2"/>
  <c r="BK898" i="2"/>
  <c r="J898" i="2"/>
  <c r="BF898" i="2"/>
  <c r="BI897" i="2"/>
  <c r="BH897" i="2"/>
  <c r="BG897" i="2"/>
  <c r="BE897" i="2"/>
  <c r="T897" i="2"/>
  <c r="R897" i="2"/>
  <c r="P897" i="2"/>
  <c r="BK897" i="2"/>
  <c r="J897" i="2"/>
  <c r="BF897" i="2"/>
  <c r="BI895" i="2"/>
  <c r="BH895" i="2"/>
  <c r="BG895" i="2"/>
  <c r="BE895" i="2"/>
  <c r="T895" i="2"/>
  <c r="R895" i="2"/>
  <c r="P895" i="2"/>
  <c r="BK895" i="2"/>
  <c r="J895" i="2"/>
  <c r="BF895" i="2"/>
  <c r="BI893" i="2"/>
  <c r="BH893" i="2"/>
  <c r="BG893" i="2"/>
  <c r="BE893" i="2"/>
  <c r="T893" i="2"/>
  <c r="R893" i="2"/>
  <c r="P893" i="2"/>
  <c r="BK893" i="2"/>
  <c r="J893" i="2"/>
  <c r="BF893" i="2"/>
  <c r="BI891" i="2"/>
  <c r="BH891" i="2"/>
  <c r="BG891" i="2"/>
  <c r="BE891" i="2"/>
  <c r="T891" i="2"/>
  <c r="R891" i="2"/>
  <c r="P891" i="2"/>
  <c r="BK891" i="2"/>
  <c r="J891" i="2"/>
  <c r="BF891" i="2"/>
  <c r="BI889" i="2"/>
  <c r="BH889" i="2"/>
  <c r="BG889" i="2"/>
  <c r="BE889" i="2"/>
  <c r="T889" i="2"/>
  <c r="R889" i="2"/>
  <c r="P889" i="2"/>
  <c r="BK889" i="2"/>
  <c r="J889" i="2"/>
  <c r="BF889" i="2"/>
  <c r="BI887" i="2"/>
  <c r="BH887" i="2"/>
  <c r="BG887" i="2"/>
  <c r="BE887" i="2"/>
  <c r="T887" i="2"/>
  <c r="R887" i="2"/>
  <c r="P887" i="2"/>
  <c r="BK887" i="2"/>
  <c r="J887" i="2"/>
  <c r="BF887" i="2"/>
  <c r="BI885" i="2"/>
  <c r="BH885" i="2"/>
  <c r="BG885" i="2"/>
  <c r="BE885" i="2"/>
  <c r="T885" i="2"/>
  <c r="R885" i="2"/>
  <c r="P885" i="2"/>
  <c r="BK885" i="2"/>
  <c r="J885" i="2"/>
  <c r="BF885" i="2"/>
  <c r="BI883" i="2"/>
  <c r="BH883" i="2"/>
  <c r="BG883" i="2"/>
  <c r="BE883" i="2"/>
  <c r="T883" i="2"/>
  <c r="R883" i="2"/>
  <c r="P883" i="2"/>
  <c r="BK883" i="2"/>
  <c r="J883" i="2"/>
  <c r="BF883" i="2"/>
  <c r="BI881" i="2"/>
  <c r="BH881" i="2"/>
  <c r="BG881" i="2"/>
  <c r="BE881" i="2"/>
  <c r="T881" i="2"/>
  <c r="R881" i="2"/>
  <c r="P881" i="2"/>
  <c r="BK881" i="2"/>
  <c r="J881" i="2"/>
  <c r="BF881" i="2"/>
  <c r="BI879" i="2"/>
  <c r="BH879" i="2"/>
  <c r="BG879" i="2"/>
  <c r="BE879" i="2"/>
  <c r="T879" i="2"/>
  <c r="R879" i="2"/>
  <c r="P879" i="2"/>
  <c r="BK879" i="2"/>
  <c r="J879" i="2"/>
  <c r="BF879" i="2"/>
  <c r="BI878" i="2"/>
  <c r="BH878" i="2"/>
  <c r="BG878" i="2"/>
  <c r="BE878" i="2"/>
  <c r="T878" i="2"/>
  <c r="R878" i="2"/>
  <c r="P878" i="2"/>
  <c r="BK878" i="2"/>
  <c r="J878" i="2"/>
  <c r="BF878" i="2"/>
  <c r="BI876" i="2"/>
  <c r="BH876" i="2"/>
  <c r="BG876" i="2"/>
  <c r="BE876" i="2"/>
  <c r="T876" i="2"/>
  <c r="R876" i="2"/>
  <c r="P876" i="2"/>
  <c r="BK876" i="2"/>
  <c r="J876" i="2"/>
  <c r="BF876" i="2"/>
  <c r="BI874" i="2"/>
  <c r="BH874" i="2"/>
  <c r="BG874" i="2"/>
  <c r="BE874" i="2"/>
  <c r="T874" i="2"/>
  <c r="R874" i="2"/>
  <c r="P874" i="2"/>
  <c r="BK874" i="2"/>
  <c r="J874" i="2"/>
  <c r="BF874" i="2"/>
  <c r="BI872" i="2"/>
  <c r="BH872" i="2"/>
  <c r="BG872" i="2"/>
  <c r="BE872" i="2"/>
  <c r="T872" i="2"/>
  <c r="R872" i="2"/>
  <c r="P872" i="2"/>
  <c r="BK872" i="2"/>
  <c r="J872" i="2"/>
  <c r="BF872" i="2"/>
  <c r="BI870" i="2"/>
  <c r="BH870" i="2"/>
  <c r="BG870" i="2"/>
  <c r="BE870" i="2"/>
  <c r="T870" i="2"/>
  <c r="R870" i="2"/>
  <c r="P870" i="2"/>
  <c r="BK870" i="2"/>
  <c r="J870" i="2"/>
  <c r="BF870" i="2"/>
  <c r="BI866" i="2"/>
  <c r="BH866" i="2"/>
  <c r="BG866" i="2"/>
  <c r="BE866" i="2"/>
  <c r="T866" i="2"/>
  <c r="R866" i="2"/>
  <c r="P866" i="2"/>
  <c r="BK866" i="2"/>
  <c r="J866" i="2"/>
  <c r="BF866" i="2"/>
  <c r="BI865" i="2"/>
  <c r="BH865" i="2"/>
  <c r="BG865" i="2"/>
  <c r="BE865" i="2"/>
  <c r="T865" i="2"/>
  <c r="R865" i="2"/>
  <c r="P865" i="2"/>
  <c r="BK865" i="2"/>
  <c r="J865" i="2"/>
  <c r="BF865" i="2"/>
  <c r="BI863" i="2"/>
  <c r="BH863" i="2"/>
  <c r="BG863" i="2"/>
  <c r="BE863" i="2"/>
  <c r="T863" i="2"/>
  <c r="R863" i="2"/>
  <c r="P863" i="2"/>
  <c r="BK863" i="2"/>
  <c r="J863" i="2"/>
  <c r="BF863" i="2"/>
  <c r="BI861" i="2"/>
  <c r="BH861" i="2"/>
  <c r="BG861" i="2"/>
  <c r="BE861" i="2"/>
  <c r="T861" i="2"/>
  <c r="R861" i="2"/>
  <c r="R856" i="2" s="1"/>
  <c r="P861" i="2"/>
  <c r="BK861" i="2"/>
  <c r="J861" i="2"/>
  <c r="BF861" i="2"/>
  <c r="BI859" i="2"/>
  <c r="BH859" i="2"/>
  <c r="BG859" i="2"/>
  <c r="BE859" i="2"/>
  <c r="T859" i="2"/>
  <c r="R859" i="2"/>
  <c r="P859" i="2"/>
  <c r="BK859" i="2"/>
  <c r="BK856" i="2" s="1"/>
  <c r="J856" i="2" s="1"/>
  <c r="J64" i="2" s="1"/>
  <c r="J859" i="2"/>
  <c r="BF859" i="2"/>
  <c r="BI857" i="2"/>
  <c r="BH857" i="2"/>
  <c r="BG857" i="2"/>
  <c r="BE857" i="2"/>
  <c r="T857" i="2"/>
  <c r="T856" i="2"/>
  <c r="R857" i="2"/>
  <c r="P857" i="2"/>
  <c r="P856" i="2"/>
  <c r="BK857" i="2"/>
  <c r="J857" i="2"/>
  <c r="BF857" i="2" s="1"/>
  <c r="BI855" i="2"/>
  <c r="BH855" i="2"/>
  <c r="BG855" i="2"/>
  <c r="BE855" i="2"/>
  <c r="T855" i="2"/>
  <c r="R855" i="2"/>
  <c r="P855" i="2"/>
  <c r="BK855" i="2"/>
  <c r="J855" i="2"/>
  <c r="BF855" i="2"/>
  <c r="BI853" i="2"/>
  <c r="BH853" i="2"/>
  <c r="BG853" i="2"/>
  <c r="BE853" i="2"/>
  <c r="T853" i="2"/>
  <c r="R853" i="2"/>
  <c r="P853" i="2"/>
  <c r="BK853" i="2"/>
  <c r="J853" i="2"/>
  <c r="BF853" i="2"/>
  <c r="BI851" i="2"/>
  <c r="BH851" i="2"/>
  <c r="BG851" i="2"/>
  <c r="BE851" i="2"/>
  <c r="T851" i="2"/>
  <c r="R851" i="2"/>
  <c r="P851" i="2"/>
  <c r="BK851" i="2"/>
  <c r="J851" i="2"/>
  <c r="BF851" i="2"/>
  <c r="BI850" i="2"/>
  <c r="BH850" i="2"/>
  <c r="BG850" i="2"/>
  <c r="BE850" i="2"/>
  <c r="T850" i="2"/>
  <c r="R850" i="2"/>
  <c r="P850" i="2"/>
  <c r="BK850" i="2"/>
  <c r="J850" i="2"/>
  <c r="BF850" i="2"/>
  <c r="BI836" i="2"/>
  <c r="BH836" i="2"/>
  <c r="BG836" i="2"/>
  <c r="BE836" i="2"/>
  <c r="T836" i="2"/>
  <c r="R836" i="2"/>
  <c r="P836" i="2"/>
  <c r="BK836" i="2"/>
  <c r="J836" i="2"/>
  <c r="BF836" i="2"/>
  <c r="BI835" i="2"/>
  <c r="BH835" i="2"/>
  <c r="BG835" i="2"/>
  <c r="BE835" i="2"/>
  <c r="T835" i="2"/>
  <c r="R835" i="2"/>
  <c r="P835" i="2"/>
  <c r="BK835" i="2"/>
  <c r="J835" i="2"/>
  <c r="BF835" i="2"/>
  <c r="BI821" i="2"/>
  <c r="BH821" i="2"/>
  <c r="BG821" i="2"/>
  <c r="BE821" i="2"/>
  <c r="T821" i="2"/>
  <c r="R821" i="2"/>
  <c r="P821" i="2"/>
  <c r="BK821" i="2"/>
  <c r="J821" i="2"/>
  <c r="BF821" i="2"/>
  <c r="BI817" i="2"/>
  <c r="BH817" i="2"/>
  <c r="BG817" i="2"/>
  <c r="BE817" i="2"/>
  <c r="T817" i="2"/>
  <c r="R817" i="2"/>
  <c r="P817" i="2"/>
  <c r="BK817" i="2"/>
  <c r="J817" i="2"/>
  <c r="BF817" i="2"/>
  <c r="BI815" i="2"/>
  <c r="BH815" i="2"/>
  <c r="BG815" i="2"/>
  <c r="BE815" i="2"/>
  <c r="T815" i="2"/>
  <c r="R815" i="2"/>
  <c r="P815" i="2"/>
  <c r="BK815" i="2"/>
  <c r="J815" i="2"/>
  <c r="BF815" i="2"/>
  <c r="BI813" i="2"/>
  <c r="BH813" i="2"/>
  <c r="BG813" i="2"/>
  <c r="BE813" i="2"/>
  <c r="T813" i="2"/>
  <c r="R813" i="2"/>
  <c r="P813" i="2"/>
  <c r="BK813" i="2"/>
  <c r="J813" i="2"/>
  <c r="BF813" i="2"/>
  <c r="BI811" i="2"/>
  <c r="BH811" i="2"/>
  <c r="BG811" i="2"/>
  <c r="BE811" i="2"/>
  <c r="T811" i="2"/>
  <c r="R811" i="2"/>
  <c r="P811" i="2"/>
  <c r="BK811" i="2"/>
  <c r="J811" i="2"/>
  <c r="BF811" i="2"/>
  <c r="BI797" i="2"/>
  <c r="BH797" i="2"/>
  <c r="BG797" i="2"/>
  <c r="BE797" i="2"/>
  <c r="T797" i="2"/>
  <c r="R797" i="2"/>
  <c r="P797" i="2"/>
  <c r="BK797" i="2"/>
  <c r="J797" i="2"/>
  <c r="BF797" i="2"/>
  <c r="BI795" i="2"/>
  <c r="BH795" i="2"/>
  <c r="BG795" i="2"/>
  <c r="BE795" i="2"/>
  <c r="T795" i="2"/>
  <c r="R795" i="2"/>
  <c r="P795" i="2"/>
  <c r="BK795" i="2"/>
  <c r="J795" i="2"/>
  <c r="BF795" i="2"/>
  <c r="BI793" i="2"/>
  <c r="BH793" i="2"/>
  <c r="BG793" i="2"/>
  <c r="BE793" i="2"/>
  <c r="T793" i="2"/>
  <c r="R793" i="2"/>
  <c r="P793" i="2"/>
  <c r="BK793" i="2"/>
  <c r="J793" i="2"/>
  <c r="BF793" i="2"/>
  <c r="BI791" i="2"/>
  <c r="BH791" i="2"/>
  <c r="BG791" i="2"/>
  <c r="BE791" i="2"/>
  <c r="T791" i="2"/>
  <c r="R791" i="2"/>
  <c r="P791" i="2"/>
  <c r="BK791" i="2"/>
  <c r="J791" i="2"/>
  <c r="BF791" i="2"/>
  <c r="BI789" i="2"/>
  <c r="BH789" i="2"/>
  <c r="BG789" i="2"/>
  <c r="BE789" i="2"/>
  <c r="T789" i="2"/>
  <c r="R789" i="2"/>
  <c r="P789" i="2"/>
  <c r="BK789" i="2"/>
  <c r="J789" i="2"/>
  <c r="BF789" i="2"/>
  <c r="BI784" i="2"/>
  <c r="BH784" i="2"/>
  <c r="BG784" i="2"/>
  <c r="BE784" i="2"/>
  <c r="T784" i="2"/>
  <c r="R784" i="2"/>
  <c r="P784" i="2"/>
  <c r="BK784" i="2"/>
  <c r="J784" i="2"/>
  <c r="BF784" i="2"/>
  <c r="BI782" i="2"/>
  <c r="BH782" i="2"/>
  <c r="BG782" i="2"/>
  <c r="BE782" i="2"/>
  <c r="T782" i="2"/>
  <c r="R782" i="2"/>
  <c r="P782" i="2"/>
  <c r="BK782" i="2"/>
  <c r="J782" i="2"/>
  <c r="BF782" i="2"/>
  <c r="BI780" i="2"/>
  <c r="BH780" i="2"/>
  <c r="BG780" i="2"/>
  <c r="BE780" i="2"/>
  <c r="T780" i="2"/>
  <c r="R780" i="2"/>
  <c r="P780" i="2"/>
  <c r="BK780" i="2"/>
  <c r="J780" i="2"/>
  <c r="BF780" i="2"/>
  <c r="BI778" i="2"/>
  <c r="BH778" i="2"/>
  <c r="BG778" i="2"/>
  <c r="BE778" i="2"/>
  <c r="T778" i="2"/>
  <c r="R778" i="2"/>
  <c r="P778" i="2"/>
  <c r="BK778" i="2"/>
  <c r="BK772" i="2" s="1"/>
  <c r="J778" i="2"/>
  <c r="BF778" i="2"/>
  <c r="BI776" i="2"/>
  <c r="BH776" i="2"/>
  <c r="BG776" i="2"/>
  <c r="BE776" i="2"/>
  <c r="T776" i="2"/>
  <c r="R776" i="2"/>
  <c r="P776" i="2"/>
  <c r="BK776" i="2"/>
  <c r="J776" i="2"/>
  <c r="BF776" i="2"/>
  <c r="BI773" i="2"/>
  <c r="BH773" i="2"/>
  <c r="BG773" i="2"/>
  <c r="BE773" i="2"/>
  <c r="T773" i="2"/>
  <c r="T772" i="2" s="1"/>
  <c r="R773" i="2"/>
  <c r="R772" i="2" s="1"/>
  <c r="R771" i="2" s="1"/>
  <c r="P773" i="2"/>
  <c r="P772" i="2"/>
  <c r="BK773" i="2"/>
  <c r="J773" i="2"/>
  <c r="BF773" i="2"/>
  <c r="BI770" i="2"/>
  <c r="BH770" i="2"/>
  <c r="BG770" i="2"/>
  <c r="BE770" i="2"/>
  <c r="T770" i="2"/>
  <c r="T769" i="2"/>
  <c r="R770" i="2"/>
  <c r="R769" i="2"/>
  <c r="P770" i="2"/>
  <c r="P769" i="2"/>
  <c r="BK770" i="2"/>
  <c r="BK769" i="2"/>
  <c r="J769" i="2" s="1"/>
  <c r="J61" i="2" s="1"/>
  <c r="J770" i="2"/>
  <c r="BF770" i="2" s="1"/>
  <c r="BI767" i="2"/>
  <c r="BH767" i="2"/>
  <c r="BG767" i="2"/>
  <c r="BE767" i="2"/>
  <c r="T767" i="2"/>
  <c r="R767" i="2"/>
  <c r="P767" i="2"/>
  <c r="BK767" i="2"/>
  <c r="J767" i="2"/>
  <c r="BF767" i="2"/>
  <c r="BI765" i="2"/>
  <c r="BH765" i="2"/>
  <c r="BG765" i="2"/>
  <c r="BE765" i="2"/>
  <c r="T765" i="2"/>
  <c r="R765" i="2"/>
  <c r="P765" i="2"/>
  <c r="BK765" i="2"/>
  <c r="J765" i="2"/>
  <c r="BF765" i="2"/>
  <c r="BI763" i="2"/>
  <c r="BH763" i="2"/>
  <c r="BG763" i="2"/>
  <c r="BE763" i="2"/>
  <c r="T763" i="2"/>
  <c r="R763" i="2"/>
  <c r="R760" i="2" s="1"/>
  <c r="P763" i="2"/>
  <c r="BK763" i="2"/>
  <c r="J763" i="2"/>
  <c r="BF763" i="2"/>
  <c r="BI762" i="2"/>
  <c r="BH762" i="2"/>
  <c r="BG762" i="2"/>
  <c r="BE762" i="2"/>
  <c r="T762" i="2"/>
  <c r="R762" i="2"/>
  <c r="P762" i="2"/>
  <c r="BK762" i="2"/>
  <c r="BK760" i="2" s="1"/>
  <c r="J760" i="2" s="1"/>
  <c r="J60" i="2" s="1"/>
  <c r="J762" i="2"/>
  <c r="BF762" i="2"/>
  <c r="BI761" i="2"/>
  <c r="BH761" i="2"/>
  <c r="BG761" i="2"/>
  <c r="BE761" i="2"/>
  <c r="T761" i="2"/>
  <c r="T760" i="2"/>
  <c r="R761" i="2"/>
  <c r="P761" i="2"/>
  <c r="P760" i="2"/>
  <c r="BK761" i="2"/>
  <c r="J761" i="2"/>
  <c r="BF761" i="2" s="1"/>
  <c r="BI758" i="2"/>
  <c r="BH758" i="2"/>
  <c r="BG758" i="2"/>
  <c r="BE758" i="2"/>
  <c r="T758" i="2"/>
  <c r="R758" i="2"/>
  <c r="P758" i="2"/>
  <c r="BK758" i="2"/>
  <c r="J758" i="2"/>
  <c r="BF758" i="2"/>
  <c r="BI751" i="2"/>
  <c r="BH751" i="2"/>
  <c r="BG751" i="2"/>
  <c r="BE751" i="2"/>
  <c r="T751" i="2"/>
  <c r="R751" i="2"/>
  <c r="P751" i="2"/>
  <c r="BK751" i="2"/>
  <c r="J751" i="2"/>
  <c r="BF751" i="2"/>
  <c r="BI749" i="2"/>
  <c r="BH749" i="2"/>
  <c r="BG749" i="2"/>
  <c r="BE749" i="2"/>
  <c r="T749" i="2"/>
  <c r="R749" i="2"/>
  <c r="P749" i="2"/>
  <c r="BK749" i="2"/>
  <c r="J749" i="2"/>
  <c r="BF749" i="2"/>
  <c r="BI741" i="2"/>
  <c r="BH741" i="2"/>
  <c r="BG741" i="2"/>
  <c r="BE741" i="2"/>
  <c r="T741" i="2"/>
  <c r="R741" i="2"/>
  <c r="P741" i="2"/>
  <c r="BK741" i="2"/>
  <c r="J741" i="2"/>
  <c r="BF741" i="2"/>
  <c r="BI737" i="2"/>
  <c r="BH737" i="2"/>
  <c r="BG737" i="2"/>
  <c r="BE737" i="2"/>
  <c r="T737" i="2"/>
  <c r="R737" i="2"/>
  <c r="P737" i="2"/>
  <c r="BK737" i="2"/>
  <c r="J737" i="2"/>
  <c r="BF737" i="2"/>
  <c r="BI733" i="2"/>
  <c r="BH733" i="2"/>
  <c r="BG733" i="2"/>
  <c r="BE733" i="2"/>
  <c r="T733" i="2"/>
  <c r="R733" i="2"/>
  <c r="P733" i="2"/>
  <c r="BK733" i="2"/>
  <c r="J733" i="2"/>
  <c r="BF733" i="2"/>
  <c r="BI724" i="2"/>
  <c r="BH724" i="2"/>
  <c r="BG724" i="2"/>
  <c r="BE724" i="2"/>
  <c r="T724" i="2"/>
  <c r="R724" i="2"/>
  <c r="P724" i="2"/>
  <c r="BK724" i="2"/>
  <c r="J724" i="2"/>
  <c r="BF724" i="2"/>
  <c r="BI722" i="2"/>
  <c r="BH722" i="2"/>
  <c r="BG722" i="2"/>
  <c r="BE722" i="2"/>
  <c r="T722" i="2"/>
  <c r="R722" i="2"/>
  <c r="P722" i="2"/>
  <c r="BK722" i="2"/>
  <c r="J722" i="2"/>
  <c r="BF722" i="2"/>
  <c r="BI720" i="2"/>
  <c r="BH720" i="2"/>
  <c r="BG720" i="2"/>
  <c r="BE720" i="2"/>
  <c r="T720" i="2"/>
  <c r="R720" i="2"/>
  <c r="P720" i="2"/>
  <c r="BK720" i="2"/>
  <c r="J720" i="2"/>
  <c r="BF720" i="2"/>
  <c r="BI719" i="2"/>
  <c r="BH719" i="2"/>
  <c r="BG719" i="2"/>
  <c r="BE719" i="2"/>
  <c r="T719" i="2"/>
  <c r="R719" i="2"/>
  <c r="P719" i="2"/>
  <c r="BK719" i="2"/>
  <c r="J719" i="2"/>
  <c r="BF719" i="2"/>
  <c r="BI717" i="2"/>
  <c r="BH717" i="2"/>
  <c r="BG717" i="2"/>
  <c r="BE717" i="2"/>
  <c r="T717" i="2"/>
  <c r="R717" i="2"/>
  <c r="P717" i="2"/>
  <c r="BK717" i="2"/>
  <c r="J717" i="2"/>
  <c r="BF717" i="2"/>
  <c r="BI713" i="2"/>
  <c r="BH713" i="2"/>
  <c r="BG713" i="2"/>
  <c r="BE713" i="2"/>
  <c r="T713" i="2"/>
  <c r="R713" i="2"/>
  <c r="P713" i="2"/>
  <c r="BK713" i="2"/>
  <c r="J713" i="2"/>
  <c r="BF713" i="2"/>
  <c r="BI711" i="2"/>
  <c r="BH711" i="2"/>
  <c r="BG711" i="2"/>
  <c r="BE711" i="2"/>
  <c r="T711" i="2"/>
  <c r="R711" i="2"/>
  <c r="P711" i="2"/>
  <c r="BK711" i="2"/>
  <c r="J711" i="2"/>
  <c r="BF711" i="2"/>
  <c r="BI709" i="2"/>
  <c r="BH709" i="2"/>
  <c r="BG709" i="2"/>
  <c r="BE709" i="2"/>
  <c r="T709" i="2"/>
  <c r="R709" i="2"/>
  <c r="P709" i="2"/>
  <c r="BK709" i="2"/>
  <c r="J709" i="2"/>
  <c r="BF709" i="2"/>
  <c r="BI707" i="2"/>
  <c r="BH707" i="2"/>
  <c r="BG707" i="2"/>
  <c r="BE707" i="2"/>
  <c r="T707" i="2"/>
  <c r="R707" i="2"/>
  <c r="P707" i="2"/>
  <c r="BK707" i="2"/>
  <c r="J707" i="2"/>
  <c r="BF707" i="2"/>
  <c r="BI705" i="2"/>
  <c r="BH705" i="2"/>
  <c r="BG705" i="2"/>
  <c r="BE705" i="2"/>
  <c r="T705" i="2"/>
  <c r="R705" i="2"/>
  <c r="P705" i="2"/>
  <c r="BK705" i="2"/>
  <c r="J705" i="2"/>
  <c r="BF705" i="2"/>
  <c r="BI701" i="2"/>
  <c r="BH701" i="2"/>
  <c r="BG701" i="2"/>
  <c r="BE701" i="2"/>
  <c r="T701" i="2"/>
  <c r="R701" i="2"/>
  <c r="P701" i="2"/>
  <c r="BK701" i="2"/>
  <c r="J701" i="2"/>
  <c r="BF701" i="2"/>
  <c r="BI699" i="2"/>
  <c r="BH699" i="2"/>
  <c r="BG699" i="2"/>
  <c r="BE699" i="2"/>
  <c r="T699" i="2"/>
  <c r="R699" i="2"/>
  <c r="P699" i="2"/>
  <c r="BK699" i="2"/>
  <c r="J699" i="2"/>
  <c r="BF699" i="2"/>
  <c r="BI698" i="2"/>
  <c r="BH698" i="2"/>
  <c r="BG698" i="2"/>
  <c r="BE698" i="2"/>
  <c r="T698" i="2"/>
  <c r="R698" i="2"/>
  <c r="P698" i="2"/>
  <c r="BK698" i="2"/>
  <c r="J698" i="2"/>
  <c r="BF698" i="2"/>
  <c r="BI697" i="2"/>
  <c r="BH697" i="2"/>
  <c r="BG697" i="2"/>
  <c r="BE697" i="2"/>
  <c r="T697" i="2"/>
  <c r="R697" i="2"/>
  <c r="P697" i="2"/>
  <c r="BK697" i="2"/>
  <c r="J697" i="2"/>
  <c r="BF697" i="2"/>
  <c r="BI693" i="2"/>
  <c r="BH693" i="2"/>
  <c r="BG693" i="2"/>
  <c r="BE693" i="2"/>
  <c r="T693" i="2"/>
  <c r="R693" i="2"/>
  <c r="P693" i="2"/>
  <c r="BK693" i="2"/>
  <c r="J693" i="2"/>
  <c r="BF693" i="2"/>
  <c r="BI691" i="2"/>
  <c r="BH691" i="2"/>
  <c r="BG691" i="2"/>
  <c r="BE691" i="2"/>
  <c r="T691" i="2"/>
  <c r="R691" i="2"/>
  <c r="P691" i="2"/>
  <c r="BK691" i="2"/>
  <c r="J691" i="2"/>
  <c r="BF691" i="2"/>
  <c r="BI689" i="2"/>
  <c r="BH689" i="2"/>
  <c r="BG689" i="2"/>
  <c r="BE689" i="2"/>
  <c r="T689" i="2"/>
  <c r="R689" i="2"/>
  <c r="P689" i="2"/>
  <c r="BK689" i="2"/>
  <c r="J689" i="2"/>
  <c r="BF689" i="2"/>
  <c r="BI687" i="2"/>
  <c r="BH687" i="2"/>
  <c r="BG687" i="2"/>
  <c r="BE687" i="2"/>
  <c r="T687" i="2"/>
  <c r="R687" i="2"/>
  <c r="P687" i="2"/>
  <c r="BK687" i="2"/>
  <c r="J687" i="2"/>
  <c r="BF687" i="2"/>
  <c r="BI685" i="2"/>
  <c r="BH685" i="2"/>
  <c r="BG685" i="2"/>
  <c r="BE685" i="2"/>
  <c r="T685" i="2"/>
  <c r="R685" i="2"/>
  <c r="P685" i="2"/>
  <c r="BK685" i="2"/>
  <c r="J685" i="2"/>
  <c r="BF685" i="2"/>
  <c r="BI683" i="2"/>
  <c r="BH683" i="2"/>
  <c r="BG683" i="2"/>
  <c r="BE683" i="2"/>
  <c r="T683" i="2"/>
  <c r="R683" i="2"/>
  <c r="P683" i="2"/>
  <c r="BK683" i="2"/>
  <c r="J683" i="2"/>
  <c r="BF683" i="2" s="1"/>
  <c r="BI681" i="2"/>
  <c r="BH681" i="2"/>
  <c r="BG681" i="2"/>
  <c r="BE681" i="2"/>
  <c r="T681" i="2"/>
  <c r="R681" i="2"/>
  <c r="P681" i="2"/>
  <c r="BK681" i="2"/>
  <c r="J681" i="2"/>
  <c r="BF681" i="2"/>
  <c r="BI679" i="2"/>
  <c r="BH679" i="2"/>
  <c r="BG679" i="2"/>
  <c r="BE679" i="2"/>
  <c r="T679" i="2"/>
  <c r="R679" i="2"/>
  <c r="P679" i="2"/>
  <c r="BK679" i="2"/>
  <c r="J679" i="2"/>
  <c r="BF679" i="2" s="1"/>
  <c r="BI674" i="2"/>
  <c r="BH674" i="2"/>
  <c r="BG674" i="2"/>
  <c r="BE674" i="2"/>
  <c r="T674" i="2"/>
  <c r="R674" i="2"/>
  <c r="P674" i="2"/>
  <c r="BK674" i="2"/>
  <c r="J674" i="2"/>
  <c r="BF674" i="2"/>
  <c r="BI669" i="2"/>
  <c r="BH669" i="2"/>
  <c r="BG669" i="2"/>
  <c r="BE669" i="2"/>
  <c r="T669" i="2"/>
  <c r="R669" i="2"/>
  <c r="P669" i="2"/>
  <c r="BK669" i="2"/>
  <c r="J669" i="2"/>
  <c r="BF669" i="2"/>
  <c r="BI664" i="2"/>
  <c r="BH664" i="2"/>
  <c r="BG664" i="2"/>
  <c r="BE664" i="2"/>
  <c r="T664" i="2"/>
  <c r="R664" i="2"/>
  <c r="P664" i="2"/>
  <c r="BK664" i="2"/>
  <c r="J664" i="2"/>
  <c r="BF664" i="2"/>
  <c r="BI660" i="2"/>
  <c r="BH660" i="2"/>
  <c r="BG660" i="2"/>
  <c r="BE660" i="2"/>
  <c r="T660" i="2"/>
  <c r="R660" i="2"/>
  <c r="P660" i="2"/>
  <c r="BK660" i="2"/>
  <c r="J660" i="2"/>
  <c r="BF660" i="2"/>
  <c r="BI656" i="2"/>
  <c r="BH656" i="2"/>
  <c r="BG656" i="2"/>
  <c r="BE656" i="2"/>
  <c r="T656" i="2"/>
  <c r="R656" i="2"/>
  <c r="P656" i="2"/>
  <c r="BK656" i="2"/>
  <c r="J656" i="2"/>
  <c r="BF656" i="2"/>
  <c r="BI650" i="2"/>
  <c r="BH650" i="2"/>
  <c r="BG650" i="2"/>
  <c r="BE650" i="2"/>
  <c r="T650" i="2"/>
  <c r="R650" i="2"/>
  <c r="P650" i="2"/>
  <c r="BK650" i="2"/>
  <c r="J650" i="2"/>
  <c r="BF650" i="2"/>
  <c r="BI645" i="2"/>
  <c r="BH645" i="2"/>
  <c r="BG645" i="2"/>
  <c r="BE645" i="2"/>
  <c r="T645" i="2"/>
  <c r="R645" i="2"/>
  <c r="P645" i="2"/>
  <c r="BK645" i="2"/>
  <c r="J645" i="2"/>
  <c r="BF645" i="2"/>
  <c r="BI643" i="2"/>
  <c r="BH643" i="2"/>
  <c r="BG643" i="2"/>
  <c r="BE643" i="2"/>
  <c r="T643" i="2"/>
  <c r="R643" i="2"/>
  <c r="P643" i="2"/>
  <c r="BK643" i="2"/>
  <c r="J643" i="2"/>
  <c r="BF643" i="2"/>
  <c r="BI638" i="2"/>
  <c r="BH638" i="2"/>
  <c r="BG638" i="2"/>
  <c r="BE638" i="2"/>
  <c r="T638" i="2"/>
  <c r="R638" i="2"/>
  <c r="P638" i="2"/>
  <c r="BK638" i="2"/>
  <c r="J638" i="2"/>
  <c r="BF638" i="2"/>
  <c r="BI629" i="2"/>
  <c r="BH629" i="2"/>
  <c r="BG629" i="2"/>
  <c r="BE629" i="2"/>
  <c r="T629" i="2"/>
  <c r="R629" i="2"/>
  <c r="P629" i="2"/>
  <c r="BK629" i="2"/>
  <c r="J629" i="2"/>
  <c r="BF629" i="2"/>
  <c r="BI624" i="2"/>
  <c r="BH624" i="2"/>
  <c r="BG624" i="2"/>
  <c r="BE624" i="2"/>
  <c r="T624" i="2"/>
  <c r="R624" i="2"/>
  <c r="P624" i="2"/>
  <c r="BK624" i="2"/>
  <c r="J624" i="2"/>
  <c r="BF624" i="2"/>
  <c r="BI619" i="2"/>
  <c r="BH619" i="2"/>
  <c r="BG619" i="2"/>
  <c r="BE619" i="2"/>
  <c r="T619" i="2"/>
  <c r="R619" i="2"/>
  <c r="P619" i="2"/>
  <c r="BK619" i="2"/>
  <c r="J619" i="2"/>
  <c r="BF619" i="2"/>
  <c r="BI615" i="2"/>
  <c r="BH615" i="2"/>
  <c r="BG615" i="2"/>
  <c r="BE615" i="2"/>
  <c r="T615" i="2"/>
  <c r="R615" i="2"/>
  <c r="P615" i="2"/>
  <c r="BK615" i="2"/>
  <c r="J615" i="2"/>
  <c r="BF615" i="2"/>
  <c r="BI614" i="2"/>
  <c r="BH614" i="2"/>
  <c r="BG614" i="2"/>
  <c r="BE614" i="2"/>
  <c r="T614" i="2"/>
  <c r="R614" i="2"/>
  <c r="P614" i="2"/>
  <c r="BK614" i="2"/>
  <c r="J614" i="2"/>
  <c r="BF614" i="2"/>
  <c r="BI610" i="2"/>
  <c r="BH610" i="2"/>
  <c r="BG610" i="2"/>
  <c r="BE610" i="2"/>
  <c r="T610" i="2"/>
  <c r="R610" i="2"/>
  <c r="P610" i="2"/>
  <c r="BK610" i="2"/>
  <c r="J610" i="2"/>
  <c r="BF610" i="2"/>
  <c r="BI609" i="2"/>
  <c r="BH609" i="2"/>
  <c r="BG609" i="2"/>
  <c r="BE609" i="2"/>
  <c r="T609" i="2"/>
  <c r="R609" i="2"/>
  <c r="P609" i="2"/>
  <c r="BK609" i="2"/>
  <c r="J609" i="2"/>
  <c r="BF609" i="2"/>
  <c r="BI608" i="2"/>
  <c r="BH608" i="2"/>
  <c r="BG608" i="2"/>
  <c r="BE608" i="2"/>
  <c r="T608" i="2"/>
  <c r="R608" i="2"/>
  <c r="P608" i="2"/>
  <c r="BK608" i="2"/>
  <c r="J608" i="2"/>
  <c r="BF608" i="2"/>
  <c r="BI607" i="2"/>
  <c r="BH607" i="2"/>
  <c r="BG607" i="2"/>
  <c r="BE607" i="2"/>
  <c r="T607" i="2"/>
  <c r="R607" i="2"/>
  <c r="P607" i="2"/>
  <c r="BK607" i="2"/>
  <c r="J607" i="2"/>
  <c r="BF607" i="2"/>
  <c r="BI602" i="2"/>
  <c r="BH602" i="2"/>
  <c r="BG602" i="2"/>
  <c r="BE602" i="2"/>
  <c r="T602" i="2"/>
  <c r="R602" i="2"/>
  <c r="P602" i="2"/>
  <c r="BK602" i="2"/>
  <c r="J602" i="2"/>
  <c r="BF602" i="2"/>
  <c r="BI600" i="2"/>
  <c r="BH600" i="2"/>
  <c r="BG600" i="2"/>
  <c r="BE600" i="2"/>
  <c r="T600" i="2"/>
  <c r="R600" i="2"/>
  <c r="P600" i="2"/>
  <c r="BK600" i="2"/>
  <c r="J600" i="2"/>
  <c r="BF600" i="2"/>
  <c r="BI596" i="2"/>
  <c r="BH596" i="2"/>
  <c r="BG596" i="2"/>
  <c r="BE596" i="2"/>
  <c r="T596" i="2"/>
  <c r="R596" i="2"/>
  <c r="P596" i="2"/>
  <c r="BK596" i="2"/>
  <c r="J596" i="2"/>
  <c r="BF596" i="2"/>
  <c r="BI594" i="2"/>
  <c r="BH594" i="2"/>
  <c r="BG594" i="2"/>
  <c r="BE594" i="2"/>
  <c r="T594" i="2"/>
  <c r="R594" i="2"/>
  <c r="P594" i="2"/>
  <c r="BK594" i="2"/>
  <c r="J594" i="2"/>
  <c r="BF594" i="2"/>
  <c r="BI590" i="2"/>
  <c r="BH590" i="2"/>
  <c r="BG590" i="2"/>
  <c r="BE590" i="2"/>
  <c r="T590" i="2"/>
  <c r="R590" i="2"/>
  <c r="P590" i="2"/>
  <c r="BK590" i="2"/>
  <c r="J590" i="2"/>
  <c r="BF590" i="2"/>
  <c r="BI586" i="2"/>
  <c r="BH586" i="2"/>
  <c r="BG586" i="2"/>
  <c r="BE586" i="2"/>
  <c r="T586" i="2"/>
  <c r="R586" i="2"/>
  <c r="P586" i="2"/>
  <c r="BK586" i="2"/>
  <c r="J586" i="2"/>
  <c r="BF586" i="2"/>
  <c r="BI585" i="2"/>
  <c r="BH585" i="2"/>
  <c r="BG585" i="2"/>
  <c r="BE585" i="2"/>
  <c r="T585" i="2"/>
  <c r="R585" i="2"/>
  <c r="P585" i="2"/>
  <c r="BK585" i="2"/>
  <c r="J585" i="2"/>
  <c r="BF585" i="2"/>
  <c r="BI583" i="2"/>
  <c r="BH583" i="2"/>
  <c r="BG583" i="2"/>
  <c r="BE583" i="2"/>
  <c r="T583" i="2"/>
  <c r="R583" i="2"/>
  <c r="P583" i="2"/>
  <c r="BK583" i="2"/>
  <c r="J583" i="2"/>
  <c r="BF583" i="2"/>
  <c r="BI582" i="2"/>
  <c r="BH582" i="2"/>
  <c r="BG582" i="2"/>
  <c r="BE582" i="2"/>
  <c r="T582" i="2"/>
  <c r="R582" i="2"/>
  <c r="P582" i="2"/>
  <c r="BK582" i="2"/>
  <c r="J582" i="2"/>
  <c r="BF582" i="2"/>
  <c r="BI581" i="2"/>
  <c r="BH581" i="2"/>
  <c r="BG581" i="2"/>
  <c r="BE581" i="2"/>
  <c r="T581" i="2"/>
  <c r="R581" i="2"/>
  <c r="P581" i="2"/>
  <c r="BK581" i="2"/>
  <c r="J581" i="2"/>
  <c r="BF581" i="2" s="1"/>
  <c r="BI579" i="2"/>
  <c r="BH579" i="2"/>
  <c r="BG579" i="2"/>
  <c r="BE579" i="2"/>
  <c r="T579" i="2"/>
  <c r="R579" i="2"/>
  <c r="P579" i="2"/>
  <c r="BK579" i="2"/>
  <c r="J579" i="2"/>
  <c r="BF579" i="2"/>
  <c r="BI578" i="2"/>
  <c r="BH578" i="2"/>
  <c r="BG578" i="2"/>
  <c r="BE578" i="2"/>
  <c r="T578" i="2"/>
  <c r="R578" i="2"/>
  <c r="P578" i="2"/>
  <c r="BK578" i="2"/>
  <c r="J578" i="2"/>
  <c r="BF578" i="2"/>
  <c r="BI566" i="2"/>
  <c r="BH566" i="2"/>
  <c r="BG566" i="2"/>
  <c r="BE566" i="2"/>
  <c r="T566" i="2"/>
  <c r="R566" i="2"/>
  <c r="P566" i="2"/>
  <c r="BK566" i="2"/>
  <c r="J566" i="2"/>
  <c r="BF566" i="2"/>
  <c r="BI565" i="2"/>
  <c r="BH565" i="2"/>
  <c r="BG565" i="2"/>
  <c r="BE565" i="2"/>
  <c r="T565" i="2"/>
  <c r="R565" i="2"/>
  <c r="P565" i="2"/>
  <c r="BK565" i="2"/>
  <c r="J565" i="2"/>
  <c r="BF565" i="2"/>
  <c r="BI563" i="2"/>
  <c r="BH563" i="2"/>
  <c r="BG563" i="2"/>
  <c r="BE563" i="2"/>
  <c r="T563" i="2"/>
  <c r="R563" i="2"/>
  <c r="P563" i="2"/>
  <c r="BK563" i="2"/>
  <c r="J563" i="2"/>
  <c r="BF563" i="2"/>
  <c r="BI561" i="2"/>
  <c r="BH561" i="2"/>
  <c r="BG561" i="2"/>
  <c r="BE561" i="2"/>
  <c r="T561" i="2"/>
  <c r="R561" i="2"/>
  <c r="P561" i="2"/>
  <c r="BK561" i="2"/>
  <c r="J561" i="2"/>
  <c r="BF561" i="2"/>
  <c r="BI560" i="2"/>
  <c r="BH560" i="2"/>
  <c r="BG560" i="2"/>
  <c r="BE560" i="2"/>
  <c r="T560" i="2"/>
  <c r="R560" i="2"/>
  <c r="P560" i="2"/>
  <c r="BK560" i="2"/>
  <c r="J560" i="2"/>
  <c r="BF560" i="2"/>
  <c r="BI559" i="2"/>
  <c r="BH559" i="2"/>
  <c r="BG559" i="2"/>
  <c r="BE559" i="2"/>
  <c r="T559" i="2"/>
  <c r="R559" i="2"/>
  <c r="P559" i="2"/>
  <c r="BK559" i="2"/>
  <c r="J559" i="2"/>
  <c r="BF559" i="2"/>
  <c r="BI557" i="2"/>
  <c r="BH557" i="2"/>
  <c r="BG557" i="2"/>
  <c r="BE557" i="2"/>
  <c r="T557" i="2"/>
  <c r="R557" i="2"/>
  <c r="P557" i="2"/>
  <c r="BK557" i="2"/>
  <c r="J557" i="2"/>
  <c r="BF557" i="2"/>
  <c r="BI555" i="2"/>
  <c r="BH555" i="2"/>
  <c r="BG555" i="2"/>
  <c r="BE555" i="2"/>
  <c r="T555" i="2"/>
  <c r="R555" i="2"/>
  <c r="P555" i="2"/>
  <c r="BK555" i="2"/>
  <c r="J555" i="2"/>
  <c r="BF555" i="2"/>
  <c r="BI551" i="2"/>
  <c r="BH551" i="2"/>
  <c r="BG551" i="2"/>
  <c r="BE551" i="2"/>
  <c r="T551" i="2"/>
  <c r="R551" i="2"/>
  <c r="P551" i="2"/>
  <c r="BK551" i="2"/>
  <c r="J551" i="2"/>
  <c r="BF551" i="2"/>
  <c r="BI549" i="2"/>
  <c r="BH549" i="2"/>
  <c r="BG549" i="2"/>
  <c r="BE549" i="2"/>
  <c r="T549" i="2"/>
  <c r="T548" i="2" s="1"/>
  <c r="R549" i="2"/>
  <c r="R548" i="2"/>
  <c r="P549" i="2"/>
  <c r="P548" i="2" s="1"/>
  <c r="BK549" i="2"/>
  <c r="BK548" i="2"/>
  <c r="J548" i="2" s="1"/>
  <c r="J59" i="2" s="1"/>
  <c r="J549" i="2"/>
  <c r="BF549" i="2"/>
  <c r="BI547" i="2"/>
  <c r="BH547" i="2"/>
  <c r="BG547" i="2"/>
  <c r="BE547" i="2"/>
  <c r="T547" i="2"/>
  <c r="R547" i="2"/>
  <c r="P547" i="2"/>
  <c r="BK547" i="2"/>
  <c r="J547" i="2"/>
  <c r="BF547" i="2" s="1"/>
  <c r="BI546" i="2"/>
  <c r="BH546" i="2"/>
  <c r="BG546" i="2"/>
  <c r="BE546" i="2"/>
  <c r="T546" i="2"/>
  <c r="R546" i="2"/>
  <c r="P546" i="2"/>
  <c r="BK546" i="2"/>
  <c r="J546" i="2"/>
  <c r="BF546" i="2"/>
  <c r="BI545" i="2"/>
  <c r="BH545" i="2"/>
  <c r="BG545" i="2"/>
  <c r="BE545" i="2"/>
  <c r="T545" i="2"/>
  <c r="R545" i="2"/>
  <c r="P545" i="2"/>
  <c r="BK545" i="2"/>
  <c r="J545" i="2"/>
  <c r="BF545" i="2"/>
  <c r="BI544" i="2"/>
  <c r="BH544" i="2"/>
  <c r="BG544" i="2"/>
  <c r="BE544" i="2"/>
  <c r="T544" i="2"/>
  <c r="R544" i="2"/>
  <c r="P544" i="2"/>
  <c r="BK544" i="2"/>
  <c r="J544" i="2"/>
  <c r="BF544" i="2"/>
  <c r="BI543" i="2"/>
  <c r="BH543" i="2"/>
  <c r="BG543" i="2"/>
  <c r="BE543" i="2"/>
  <c r="T543" i="2"/>
  <c r="R543" i="2"/>
  <c r="P543" i="2"/>
  <c r="BK543" i="2"/>
  <c r="J543" i="2"/>
  <c r="BF543" i="2"/>
  <c r="BI542" i="2"/>
  <c r="BH542" i="2"/>
  <c r="BG542" i="2"/>
  <c r="BE542" i="2"/>
  <c r="T542" i="2"/>
  <c r="R542" i="2"/>
  <c r="P542" i="2"/>
  <c r="BK542" i="2"/>
  <c r="J542" i="2"/>
  <c r="BF542" i="2"/>
  <c r="BI541" i="2"/>
  <c r="BH541" i="2"/>
  <c r="BG541" i="2"/>
  <c r="BE541" i="2"/>
  <c r="T541" i="2"/>
  <c r="R541" i="2"/>
  <c r="P541" i="2"/>
  <c r="BK541" i="2"/>
  <c r="J541" i="2"/>
  <c r="BF541" i="2"/>
  <c r="BI540" i="2"/>
  <c r="BH540" i="2"/>
  <c r="BG540" i="2"/>
  <c r="BE540" i="2"/>
  <c r="T540" i="2"/>
  <c r="R540" i="2"/>
  <c r="P540" i="2"/>
  <c r="BK540" i="2"/>
  <c r="J540" i="2"/>
  <c r="BF540" i="2"/>
  <c r="BI539" i="2"/>
  <c r="BH539" i="2"/>
  <c r="BG539" i="2"/>
  <c r="BE539" i="2"/>
  <c r="T539" i="2"/>
  <c r="R539" i="2"/>
  <c r="P539" i="2"/>
  <c r="BK539" i="2"/>
  <c r="J539" i="2"/>
  <c r="BF539" i="2"/>
  <c r="BI538" i="2"/>
  <c r="BH538" i="2"/>
  <c r="BG538" i="2"/>
  <c r="BE538" i="2"/>
  <c r="T538" i="2"/>
  <c r="R538" i="2"/>
  <c r="P538" i="2"/>
  <c r="BK538" i="2"/>
  <c r="J538" i="2"/>
  <c r="BF538" i="2"/>
  <c r="BI537" i="2"/>
  <c r="BH537" i="2"/>
  <c r="BG537" i="2"/>
  <c r="BE537" i="2"/>
  <c r="T537" i="2"/>
  <c r="R537" i="2"/>
  <c r="P537" i="2"/>
  <c r="BK537" i="2"/>
  <c r="J537" i="2"/>
  <c r="BF537" i="2"/>
  <c r="BI531" i="2"/>
  <c r="BH531" i="2"/>
  <c r="BG531" i="2"/>
  <c r="BE531" i="2"/>
  <c r="T531" i="2"/>
  <c r="R531" i="2"/>
  <c r="P531" i="2"/>
  <c r="BK531" i="2"/>
  <c r="J531" i="2"/>
  <c r="BF531" i="2"/>
  <c r="BI530" i="2"/>
  <c r="BH530" i="2"/>
  <c r="BG530" i="2"/>
  <c r="BE530" i="2"/>
  <c r="T530" i="2"/>
  <c r="R530" i="2"/>
  <c r="P530" i="2"/>
  <c r="BK530" i="2"/>
  <c r="J530" i="2"/>
  <c r="BF530" i="2"/>
  <c r="BI528" i="2"/>
  <c r="BH528" i="2"/>
  <c r="BG528" i="2"/>
  <c r="BE528" i="2"/>
  <c r="T528" i="2"/>
  <c r="R528" i="2"/>
  <c r="P528" i="2"/>
  <c r="BK528" i="2"/>
  <c r="J528" i="2"/>
  <c r="BF528" i="2"/>
  <c r="BI522" i="2"/>
  <c r="BH522" i="2"/>
  <c r="BG522" i="2"/>
  <c r="BE522" i="2"/>
  <c r="T522" i="2"/>
  <c r="R522" i="2"/>
  <c r="P522" i="2"/>
  <c r="BK522" i="2"/>
  <c r="J522" i="2"/>
  <c r="BF522" i="2"/>
  <c r="BI520" i="2"/>
  <c r="BH520" i="2"/>
  <c r="BG520" i="2"/>
  <c r="BE520" i="2"/>
  <c r="T520" i="2"/>
  <c r="R520" i="2"/>
  <c r="P520" i="2"/>
  <c r="BK520" i="2"/>
  <c r="J520" i="2"/>
  <c r="BF520" i="2"/>
  <c r="BI519" i="2"/>
  <c r="BH519" i="2"/>
  <c r="BG519" i="2"/>
  <c r="BE519" i="2"/>
  <c r="T519" i="2"/>
  <c r="R519" i="2"/>
  <c r="P519" i="2"/>
  <c r="BK519" i="2"/>
  <c r="J519" i="2"/>
  <c r="BF519" i="2"/>
  <c r="BI514" i="2"/>
  <c r="BH514" i="2"/>
  <c r="BG514" i="2"/>
  <c r="BE514" i="2"/>
  <c r="T514" i="2"/>
  <c r="R514" i="2"/>
  <c r="P514" i="2"/>
  <c r="BK514" i="2"/>
  <c r="J514" i="2"/>
  <c r="BF514" i="2"/>
  <c r="BI512" i="2"/>
  <c r="BH512" i="2"/>
  <c r="BG512" i="2"/>
  <c r="BE512" i="2"/>
  <c r="T512" i="2"/>
  <c r="R512" i="2"/>
  <c r="P512" i="2"/>
  <c r="BK512" i="2"/>
  <c r="J512" i="2"/>
  <c r="BF512" i="2"/>
  <c r="BI510" i="2"/>
  <c r="BH510" i="2"/>
  <c r="BG510" i="2"/>
  <c r="BE510" i="2"/>
  <c r="T510" i="2"/>
  <c r="R510" i="2"/>
  <c r="P510" i="2"/>
  <c r="BK510" i="2"/>
  <c r="J510" i="2"/>
  <c r="BF510" i="2"/>
  <c r="BI505" i="2"/>
  <c r="BH505" i="2"/>
  <c r="BG505" i="2"/>
  <c r="BE505" i="2"/>
  <c r="T505" i="2"/>
  <c r="R505" i="2"/>
  <c r="P505" i="2"/>
  <c r="BK505" i="2"/>
  <c r="J505" i="2"/>
  <c r="BF505" i="2" s="1"/>
  <c r="BI503" i="2"/>
  <c r="BH503" i="2"/>
  <c r="BG503" i="2"/>
  <c r="BE503" i="2"/>
  <c r="T503" i="2"/>
  <c r="R503" i="2"/>
  <c r="P503" i="2"/>
  <c r="BK503" i="2"/>
  <c r="J503" i="2"/>
  <c r="BF503" i="2"/>
  <c r="BI497" i="2"/>
  <c r="BH497" i="2"/>
  <c r="BG497" i="2"/>
  <c r="BE497" i="2"/>
  <c r="T497" i="2"/>
  <c r="R497" i="2"/>
  <c r="P497" i="2"/>
  <c r="BK497" i="2"/>
  <c r="J497" i="2"/>
  <c r="BF497" i="2" s="1"/>
  <c r="BI495" i="2"/>
  <c r="BH495" i="2"/>
  <c r="BG495" i="2"/>
  <c r="BE495" i="2"/>
  <c r="T495" i="2"/>
  <c r="R495" i="2"/>
  <c r="P495" i="2"/>
  <c r="BK495" i="2"/>
  <c r="J495" i="2"/>
  <c r="BF495" i="2"/>
  <c r="BI493" i="2"/>
  <c r="BH493" i="2"/>
  <c r="BG493" i="2"/>
  <c r="BE493" i="2"/>
  <c r="T493" i="2"/>
  <c r="R493" i="2"/>
  <c r="P493" i="2"/>
  <c r="BK493" i="2"/>
  <c r="J493" i="2"/>
  <c r="BF493" i="2"/>
  <c r="BI491" i="2"/>
  <c r="BH491" i="2"/>
  <c r="BG491" i="2"/>
  <c r="BE491" i="2"/>
  <c r="T491" i="2"/>
  <c r="R491" i="2"/>
  <c r="P491" i="2"/>
  <c r="BK491" i="2"/>
  <c r="J491" i="2"/>
  <c r="BF491" i="2"/>
  <c r="BI489" i="2"/>
  <c r="BH489" i="2"/>
  <c r="BG489" i="2"/>
  <c r="BE489" i="2"/>
  <c r="T489" i="2"/>
  <c r="R489" i="2"/>
  <c r="P489" i="2"/>
  <c r="BK489" i="2"/>
  <c r="J489" i="2"/>
  <c r="BF489" i="2"/>
  <c r="BI483" i="2"/>
  <c r="BH483" i="2"/>
  <c r="BG483" i="2"/>
  <c r="BE483" i="2"/>
  <c r="T483" i="2"/>
  <c r="R483" i="2"/>
  <c r="P483" i="2"/>
  <c r="BK483" i="2"/>
  <c r="J483" i="2"/>
  <c r="BF483" i="2"/>
  <c r="BI481" i="2"/>
  <c r="BH481" i="2"/>
  <c r="BG481" i="2"/>
  <c r="BE481" i="2"/>
  <c r="T481" i="2"/>
  <c r="R481" i="2"/>
  <c r="P481" i="2"/>
  <c r="BK481" i="2"/>
  <c r="J481" i="2"/>
  <c r="BF481" i="2"/>
  <c r="BI479" i="2"/>
  <c r="BH479" i="2"/>
  <c r="BG479" i="2"/>
  <c r="BE479" i="2"/>
  <c r="T479" i="2"/>
  <c r="R479" i="2"/>
  <c r="P479" i="2"/>
  <c r="BK479" i="2"/>
  <c r="J479" i="2"/>
  <c r="BF479" i="2"/>
  <c r="BI464" i="2"/>
  <c r="BH464" i="2"/>
  <c r="BG464" i="2"/>
  <c r="BE464" i="2"/>
  <c r="T464" i="2"/>
  <c r="R464" i="2"/>
  <c r="P464" i="2"/>
  <c r="BK464" i="2"/>
  <c r="J464" i="2"/>
  <c r="BF464" i="2"/>
  <c r="BI455" i="2"/>
  <c r="BH455" i="2"/>
  <c r="BG455" i="2"/>
  <c r="BE455" i="2"/>
  <c r="T455" i="2"/>
  <c r="R455" i="2"/>
  <c r="P455" i="2"/>
  <c r="BK455" i="2"/>
  <c r="J455" i="2"/>
  <c r="BF455" i="2"/>
  <c r="BI453" i="2"/>
  <c r="BH453" i="2"/>
  <c r="BG453" i="2"/>
  <c r="BE453" i="2"/>
  <c r="T453" i="2"/>
  <c r="R453" i="2"/>
  <c r="P453" i="2"/>
  <c r="BK453" i="2"/>
  <c r="J453" i="2"/>
  <c r="BF453" i="2"/>
  <c r="BI440" i="2"/>
  <c r="BH440" i="2"/>
  <c r="BG440" i="2"/>
  <c r="BE440" i="2"/>
  <c r="T440" i="2"/>
  <c r="R440" i="2"/>
  <c r="P440" i="2"/>
  <c r="BK440" i="2"/>
  <c r="J440" i="2"/>
  <c r="BF440" i="2"/>
  <c r="BI434" i="2"/>
  <c r="BH434" i="2"/>
  <c r="BG434" i="2"/>
  <c r="BE434" i="2"/>
  <c r="T434" i="2"/>
  <c r="R434" i="2"/>
  <c r="P434" i="2"/>
  <c r="BK434" i="2"/>
  <c r="J434" i="2"/>
  <c r="BF434" i="2"/>
  <c r="BI432" i="2"/>
  <c r="BH432" i="2"/>
  <c r="BG432" i="2"/>
  <c r="BE432" i="2"/>
  <c r="T432" i="2"/>
  <c r="R432" i="2"/>
  <c r="P432" i="2"/>
  <c r="BK432" i="2"/>
  <c r="J432" i="2"/>
  <c r="BF432" i="2"/>
  <c r="BI430" i="2"/>
  <c r="BH430" i="2"/>
  <c r="BG430" i="2"/>
  <c r="BE430" i="2"/>
  <c r="T430" i="2"/>
  <c r="R430" i="2"/>
  <c r="P430" i="2"/>
  <c r="BK430" i="2"/>
  <c r="J430" i="2"/>
  <c r="BF430" i="2"/>
  <c r="BI428" i="2"/>
  <c r="BH428" i="2"/>
  <c r="BG428" i="2"/>
  <c r="BE428" i="2"/>
  <c r="T428" i="2"/>
  <c r="R428" i="2"/>
  <c r="P428" i="2"/>
  <c r="BK428" i="2"/>
  <c r="J428" i="2"/>
  <c r="BF428" i="2"/>
  <c r="BI426" i="2"/>
  <c r="BH426" i="2"/>
  <c r="BG426" i="2"/>
  <c r="BE426" i="2"/>
  <c r="T426" i="2"/>
  <c r="R426" i="2"/>
  <c r="P426" i="2"/>
  <c r="BK426" i="2"/>
  <c r="J426" i="2"/>
  <c r="BF426" i="2"/>
  <c r="BI424" i="2"/>
  <c r="BH424" i="2"/>
  <c r="BG424" i="2"/>
  <c r="BE424" i="2"/>
  <c r="T424" i="2"/>
  <c r="R424" i="2"/>
  <c r="P424" i="2"/>
  <c r="BK424" i="2"/>
  <c r="J424" i="2"/>
  <c r="BF424" i="2"/>
  <c r="BI423" i="2"/>
  <c r="BH423" i="2"/>
  <c r="BG423" i="2"/>
  <c r="BE423" i="2"/>
  <c r="T423" i="2"/>
  <c r="R423" i="2"/>
  <c r="P423" i="2"/>
  <c r="BK423" i="2"/>
  <c r="J423" i="2"/>
  <c r="BF423" i="2"/>
  <c r="BI415" i="2"/>
  <c r="BH415" i="2"/>
  <c r="BG415" i="2"/>
  <c r="BE415" i="2"/>
  <c r="T415" i="2"/>
  <c r="R415" i="2"/>
  <c r="P415" i="2"/>
  <c r="BK415" i="2"/>
  <c r="J415" i="2"/>
  <c r="BF415" i="2"/>
  <c r="BI412" i="2"/>
  <c r="BH412" i="2"/>
  <c r="BG412" i="2"/>
  <c r="BE412" i="2"/>
  <c r="T412" i="2"/>
  <c r="R412" i="2"/>
  <c r="P412" i="2"/>
  <c r="BK412" i="2"/>
  <c r="J412" i="2"/>
  <c r="BF412" i="2"/>
  <c r="BI405" i="2"/>
  <c r="BH405" i="2"/>
  <c r="BG405" i="2"/>
  <c r="BE405" i="2"/>
  <c r="T405" i="2"/>
  <c r="R405" i="2"/>
  <c r="P405" i="2"/>
  <c r="BK405" i="2"/>
  <c r="J405" i="2"/>
  <c r="BF405" i="2"/>
  <c r="BI400" i="2"/>
  <c r="BH400" i="2"/>
  <c r="BG400" i="2"/>
  <c r="BE400" i="2"/>
  <c r="T400" i="2"/>
  <c r="R400" i="2"/>
  <c r="P400" i="2"/>
  <c r="BK400" i="2"/>
  <c r="J400" i="2"/>
  <c r="BF400" i="2"/>
  <c r="BI393" i="2"/>
  <c r="BH393" i="2"/>
  <c r="BG393" i="2"/>
  <c r="BE393" i="2"/>
  <c r="T393" i="2"/>
  <c r="R393" i="2"/>
  <c r="P393" i="2"/>
  <c r="BK393" i="2"/>
  <c r="J393" i="2"/>
  <c r="BF393" i="2"/>
  <c r="BI389" i="2"/>
  <c r="BH389" i="2"/>
  <c r="BG389" i="2"/>
  <c r="BE389" i="2"/>
  <c r="T389" i="2"/>
  <c r="R389" i="2"/>
  <c r="P389" i="2"/>
  <c r="BK389" i="2"/>
  <c r="J389" i="2"/>
  <c r="BF389" i="2"/>
  <c r="BI384" i="2"/>
  <c r="BH384" i="2"/>
  <c r="BG384" i="2"/>
  <c r="BE384" i="2"/>
  <c r="T384" i="2"/>
  <c r="R384" i="2"/>
  <c r="P384" i="2"/>
  <c r="BK384" i="2"/>
  <c r="J384" i="2"/>
  <c r="BF384" i="2"/>
  <c r="BI380" i="2"/>
  <c r="BH380" i="2"/>
  <c r="BG380" i="2"/>
  <c r="BE380" i="2"/>
  <c r="T380" i="2"/>
  <c r="R380" i="2"/>
  <c r="P380" i="2"/>
  <c r="BK380" i="2"/>
  <c r="J380" i="2"/>
  <c r="BF380" i="2"/>
  <c r="BI378" i="2"/>
  <c r="BH378" i="2"/>
  <c r="BG378" i="2"/>
  <c r="BE378" i="2"/>
  <c r="T378" i="2"/>
  <c r="R378" i="2"/>
  <c r="P378" i="2"/>
  <c r="BK378" i="2"/>
  <c r="J378" i="2"/>
  <c r="BF378" i="2"/>
  <c r="BI376" i="2"/>
  <c r="BH376" i="2"/>
  <c r="BG376" i="2"/>
  <c r="BE376" i="2"/>
  <c r="T376" i="2"/>
  <c r="R376" i="2"/>
  <c r="P376" i="2"/>
  <c r="BK376" i="2"/>
  <c r="J376" i="2"/>
  <c r="BF376" i="2"/>
  <c r="BI371" i="2"/>
  <c r="BH371" i="2"/>
  <c r="BG371" i="2"/>
  <c r="BE371" i="2"/>
  <c r="T371" i="2"/>
  <c r="R371" i="2"/>
  <c r="P371" i="2"/>
  <c r="BK371" i="2"/>
  <c r="J371" i="2"/>
  <c r="BF371" i="2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P361" i="2"/>
  <c r="BK361" i="2"/>
  <c r="J361" i="2"/>
  <c r="BF361" i="2"/>
  <c r="BI359" i="2"/>
  <c r="BH359" i="2"/>
  <c r="BG359" i="2"/>
  <c r="BE359" i="2"/>
  <c r="T359" i="2"/>
  <c r="R359" i="2"/>
  <c r="P359" i="2"/>
  <c r="BK359" i="2"/>
  <c r="J359" i="2"/>
  <c r="BF359" i="2" s="1"/>
  <c r="BI350" i="2"/>
  <c r="BH350" i="2"/>
  <c r="BG350" i="2"/>
  <c r="BE350" i="2"/>
  <c r="T350" i="2"/>
  <c r="R350" i="2"/>
  <c r="P350" i="2"/>
  <c r="BK350" i="2"/>
  <c r="J350" i="2"/>
  <c r="BF350" i="2"/>
  <c r="BI349" i="2"/>
  <c r="BH349" i="2"/>
  <c r="BG349" i="2"/>
  <c r="BE349" i="2"/>
  <c r="T349" i="2"/>
  <c r="R349" i="2"/>
  <c r="P349" i="2"/>
  <c r="BK349" i="2"/>
  <c r="J349" i="2"/>
  <c r="BF349" i="2"/>
  <c r="BI344" i="2"/>
  <c r="BH344" i="2"/>
  <c r="BG344" i="2"/>
  <c r="BE344" i="2"/>
  <c r="T344" i="2"/>
  <c r="R344" i="2"/>
  <c r="P344" i="2"/>
  <c r="BK344" i="2"/>
  <c r="J344" i="2"/>
  <c r="BF344" i="2"/>
  <c r="BI339" i="2"/>
  <c r="BH339" i="2"/>
  <c r="BG339" i="2"/>
  <c r="BE339" i="2"/>
  <c r="T339" i="2"/>
  <c r="R339" i="2"/>
  <c r="P339" i="2"/>
  <c r="BK339" i="2"/>
  <c r="J339" i="2"/>
  <c r="BF339" i="2"/>
  <c r="BI334" i="2"/>
  <c r="BH334" i="2"/>
  <c r="BG334" i="2"/>
  <c r="BE334" i="2"/>
  <c r="T334" i="2"/>
  <c r="R334" i="2"/>
  <c r="P334" i="2"/>
  <c r="BK334" i="2"/>
  <c r="J334" i="2"/>
  <c r="BF334" i="2"/>
  <c r="BI326" i="2"/>
  <c r="BH326" i="2"/>
  <c r="BG326" i="2"/>
  <c r="BE326" i="2"/>
  <c r="T326" i="2"/>
  <c r="R326" i="2"/>
  <c r="P326" i="2"/>
  <c r="BK326" i="2"/>
  <c r="J326" i="2"/>
  <c r="BF326" i="2"/>
  <c r="BI319" i="2"/>
  <c r="BH319" i="2"/>
  <c r="BG319" i="2"/>
  <c r="BE319" i="2"/>
  <c r="T319" i="2"/>
  <c r="R319" i="2"/>
  <c r="P319" i="2"/>
  <c r="BK319" i="2"/>
  <c r="J319" i="2"/>
  <c r="BF319" i="2"/>
  <c r="BI315" i="2"/>
  <c r="BH315" i="2"/>
  <c r="BG315" i="2"/>
  <c r="BE315" i="2"/>
  <c r="T315" i="2"/>
  <c r="R315" i="2"/>
  <c r="P315" i="2"/>
  <c r="BK315" i="2"/>
  <c r="J315" i="2"/>
  <c r="BF315" i="2"/>
  <c r="BI294" i="2"/>
  <c r="BH294" i="2"/>
  <c r="BG294" i="2"/>
  <c r="BE294" i="2"/>
  <c r="T294" i="2"/>
  <c r="R294" i="2"/>
  <c r="P294" i="2"/>
  <c r="BK294" i="2"/>
  <c r="J294" i="2"/>
  <c r="BF294" i="2"/>
  <c r="BI285" i="2"/>
  <c r="BH285" i="2"/>
  <c r="BG285" i="2"/>
  <c r="BE285" i="2"/>
  <c r="T285" i="2"/>
  <c r="R285" i="2"/>
  <c r="P285" i="2"/>
  <c r="BK285" i="2"/>
  <c r="J285" i="2"/>
  <c r="BF285" i="2"/>
  <c r="BI279" i="2"/>
  <c r="BH279" i="2"/>
  <c r="BG279" i="2"/>
  <c r="BE279" i="2"/>
  <c r="T279" i="2"/>
  <c r="R279" i="2"/>
  <c r="P279" i="2"/>
  <c r="BK279" i="2"/>
  <c r="J279" i="2"/>
  <c r="BF279" i="2"/>
  <c r="BI253" i="2"/>
  <c r="BH253" i="2"/>
  <c r="BG253" i="2"/>
  <c r="BE253" i="2"/>
  <c r="T253" i="2"/>
  <c r="R253" i="2"/>
  <c r="P253" i="2"/>
  <c r="BK253" i="2"/>
  <c r="J253" i="2"/>
  <c r="BF253" i="2"/>
  <c r="BI232" i="2"/>
  <c r="BH232" i="2"/>
  <c r="BG232" i="2"/>
  <c r="BE232" i="2"/>
  <c r="T232" i="2"/>
  <c r="R232" i="2"/>
  <c r="P232" i="2"/>
  <c r="BK232" i="2"/>
  <c r="J232" i="2"/>
  <c r="BF232" i="2"/>
  <c r="BI227" i="2"/>
  <c r="BH227" i="2"/>
  <c r="BG227" i="2"/>
  <c r="BE227" i="2"/>
  <c r="T227" i="2"/>
  <c r="R227" i="2"/>
  <c r="P227" i="2"/>
  <c r="BK227" i="2"/>
  <c r="J227" i="2"/>
  <c r="BF227" i="2"/>
  <c r="BI225" i="2"/>
  <c r="BH225" i="2"/>
  <c r="BG225" i="2"/>
  <c r="BE225" i="2"/>
  <c r="T225" i="2"/>
  <c r="R225" i="2"/>
  <c r="P225" i="2"/>
  <c r="BK225" i="2"/>
  <c r="J225" i="2"/>
  <c r="BF225" i="2"/>
  <c r="BI223" i="2"/>
  <c r="BH223" i="2"/>
  <c r="BG223" i="2"/>
  <c r="BE223" i="2"/>
  <c r="T223" i="2"/>
  <c r="T222" i="2"/>
  <c r="R223" i="2"/>
  <c r="R222" i="2"/>
  <c r="P223" i="2"/>
  <c r="P222" i="2"/>
  <c r="BK223" i="2"/>
  <c r="BK222" i="2"/>
  <c r="J222" i="2" s="1"/>
  <c r="J58" i="2" s="1"/>
  <c r="J223" i="2"/>
  <c r="BF223" i="2" s="1"/>
  <c r="BI221" i="2"/>
  <c r="BH221" i="2"/>
  <c r="BG221" i="2"/>
  <c r="BE221" i="2"/>
  <c r="T221" i="2"/>
  <c r="R221" i="2"/>
  <c r="P221" i="2"/>
  <c r="BK221" i="2"/>
  <c r="J221" i="2"/>
  <c r="BF221" i="2"/>
  <c r="BI219" i="2"/>
  <c r="BH219" i="2"/>
  <c r="BG219" i="2"/>
  <c r="BE219" i="2"/>
  <c r="T219" i="2"/>
  <c r="R219" i="2"/>
  <c r="R215" i="2" s="1"/>
  <c r="P219" i="2"/>
  <c r="BK219" i="2"/>
  <c r="J219" i="2"/>
  <c r="BF219" i="2"/>
  <c r="BI217" i="2"/>
  <c r="BH217" i="2"/>
  <c r="BG217" i="2"/>
  <c r="BE217" i="2"/>
  <c r="T217" i="2"/>
  <c r="R217" i="2"/>
  <c r="P217" i="2"/>
  <c r="BK217" i="2"/>
  <c r="BK215" i="2" s="1"/>
  <c r="J215" i="2" s="1"/>
  <c r="J57" i="2" s="1"/>
  <c r="J217" i="2"/>
  <c r="BF217" i="2"/>
  <c r="BI216" i="2"/>
  <c r="BH216" i="2"/>
  <c r="BG216" i="2"/>
  <c r="BE216" i="2"/>
  <c r="T216" i="2"/>
  <c r="T215" i="2"/>
  <c r="R216" i="2"/>
  <c r="P216" i="2"/>
  <c r="P215" i="2"/>
  <c r="BK216" i="2"/>
  <c r="J216" i="2"/>
  <c r="BF216" i="2" s="1"/>
  <c r="BI213" i="2"/>
  <c r="BH213" i="2"/>
  <c r="BG213" i="2"/>
  <c r="BE213" i="2"/>
  <c r="T213" i="2"/>
  <c r="R213" i="2"/>
  <c r="P213" i="2"/>
  <c r="BK213" i="2"/>
  <c r="J213" i="2"/>
  <c r="BF213" i="2"/>
  <c r="BI211" i="2"/>
  <c r="BH211" i="2"/>
  <c r="BG211" i="2"/>
  <c r="BE211" i="2"/>
  <c r="T211" i="2"/>
  <c r="R211" i="2"/>
  <c r="P211" i="2"/>
  <c r="BK211" i="2"/>
  <c r="J211" i="2"/>
  <c r="BF211" i="2"/>
  <c r="BI207" i="2"/>
  <c r="BH207" i="2"/>
  <c r="BG207" i="2"/>
  <c r="BE207" i="2"/>
  <c r="T207" i="2"/>
  <c r="R207" i="2"/>
  <c r="P207" i="2"/>
  <c r="BK207" i="2"/>
  <c r="J207" i="2"/>
  <c r="BF207" i="2"/>
  <c r="BI203" i="2"/>
  <c r="BH203" i="2"/>
  <c r="BG203" i="2"/>
  <c r="BE203" i="2"/>
  <c r="T203" i="2"/>
  <c r="R203" i="2"/>
  <c r="P203" i="2"/>
  <c r="BK203" i="2"/>
  <c r="J203" i="2"/>
  <c r="BF203" i="2"/>
  <c r="BI199" i="2"/>
  <c r="BH199" i="2"/>
  <c r="BG199" i="2"/>
  <c r="BE199" i="2"/>
  <c r="T199" i="2"/>
  <c r="R199" i="2"/>
  <c r="P199" i="2"/>
  <c r="BK199" i="2"/>
  <c r="J199" i="2"/>
  <c r="BF199" i="2"/>
  <c r="BI193" i="2"/>
  <c r="BH193" i="2"/>
  <c r="BG193" i="2"/>
  <c r="BE193" i="2"/>
  <c r="T193" i="2"/>
  <c r="R193" i="2"/>
  <c r="P193" i="2"/>
  <c r="BK193" i="2"/>
  <c r="J193" i="2"/>
  <c r="BF193" i="2"/>
  <c r="BI191" i="2"/>
  <c r="BH191" i="2"/>
  <c r="BG191" i="2"/>
  <c r="BE191" i="2"/>
  <c r="T191" i="2"/>
  <c r="R191" i="2"/>
  <c r="P191" i="2"/>
  <c r="BK191" i="2"/>
  <c r="J191" i="2"/>
  <c r="BF191" i="2"/>
  <c r="BI189" i="2"/>
  <c r="BH189" i="2"/>
  <c r="BG189" i="2"/>
  <c r="BE189" i="2"/>
  <c r="T189" i="2"/>
  <c r="R189" i="2"/>
  <c r="P189" i="2"/>
  <c r="BK189" i="2"/>
  <c r="J189" i="2"/>
  <c r="BF189" i="2"/>
  <c r="BI187" i="2"/>
  <c r="BH187" i="2"/>
  <c r="BG187" i="2"/>
  <c r="BE187" i="2"/>
  <c r="T187" i="2"/>
  <c r="R187" i="2"/>
  <c r="P187" i="2"/>
  <c r="BK187" i="2"/>
  <c r="J187" i="2"/>
  <c r="BF187" i="2"/>
  <c r="BI185" i="2"/>
  <c r="BH185" i="2"/>
  <c r="BG185" i="2"/>
  <c r="BE185" i="2"/>
  <c r="T185" i="2"/>
  <c r="R185" i="2"/>
  <c r="P185" i="2"/>
  <c r="BK185" i="2"/>
  <c r="J185" i="2"/>
  <c r="BF185" i="2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/>
  <c r="BI182" i="2"/>
  <c r="BH182" i="2"/>
  <c r="BG182" i="2"/>
  <c r="BE182" i="2"/>
  <c r="T182" i="2"/>
  <c r="R182" i="2"/>
  <c r="P182" i="2"/>
  <c r="BK182" i="2"/>
  <c r="J182" i="2"/>
  <c r="BF182" i="2"/>
  <c r="BI181" i="2"/>
  <c r="BH181" i="2"/>
  <c r="BG181" i="2"/>
  <c r="BE181" i="2"/>
  <c r="T181" i="2"/>
  <c r="R181" i="2"/>
  <c r="P181" i="2"/>
  <c r="BK181" i="2"/>
  <c r="J181" i="2"/>
  <c r="BF181" i="2"/>
  <c r="BI180" i="2"/>
  <c r="BH180" i="2"/>
  <c r="BG180" i="2"/>
  <c r="BE180" i="2"/>
  <c r="T180" i="2"/>
  <c r="R180" i="2"/>
  <c r="P180" i="2"/>
  <c r="BK180" i="2"/>
  <c r="J180" i="2"/>
  <c r="BF180" i="2"/>
  <c r="BI178" i="2"/>
  <c r="BH178" i="2"/>
  <c r="BG178" i="2"/>
  <c r="BE178" i="2"/>
  <c r="T178" i="2"/>
  <c r="R178" i="2"/>
  <c r="P178" i="2"/>
  <c r="BK178" i="2"/>
  <c r="J178" i="2"/>
  <c r="BF178" i="2"/>
  <c r="BI173" i="2"/>
  <c r="BH173" i="2"/>
  <c r="BG173" i="2"/>
  <c r="BE173" i="2"/>
  <c r="T173" i="2"/>
  <c r="R173" i="2"/>
  <c r="P173" i="2"/>
  <c r="BK173" i="2"/>
  <c r="J173" i="2"/>
  <c r="BF173" i="2"/>
  <c r="BI171" i="2"/>
  <c r="BH171" i="2"/>
  <c r="BG171" i="2"/>
  <c r="BE171" i="2"/>
  <c r="T171" i="2"/>
  <c r="T170" i="2"/>
  <c r="R171" i="2"/>
  <c r="R170" i="2"/>
  <c r="P171" i="2"/>
  <c r="P170" i="2"/>
  <c r="BK171" i="2"/>
  <c r="BK170" i="2"/>
  <c r="J170" i="2" s="1"/>
  <c r="J56" i="2" s="1"/>
  <c r="J171" i="2"/>
  <c r="BF171" i="2" s="1"/>
  <c r="BI169" i="2"/>
  <c r="BH169" i="2"/>
  <c r="BG169" i="2"/>
  <c r="BE169" i="2"/>
  <c r="T169" i="2"/>
  <c r="R169" i="2"/>
  <c r="P169" i="2"/>
  <c r="BK169" i="2"/>
  <c r="J169" i="2"/>
  <c r="BF169" i="2"/>
  <c r="BI167" i="2"/>
  <c r="BH167" i="2"/>
  <c r="BG167" i="2"/>
  <c r="BE167" i="2"/>
  <c r="T167" i="2"/>
  <c r="R167" i="2"/>
  <c r="P167" i="2"/>
  <c r="BK167" i="2"/>
  <c r="J167" i="2"/>
  <c r="BF167" i="2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58" i="2"/>
  <c r="BH158" i="2"/>
  <c r="BG158" i="2"/>
  <c r="BE158" i="2"/>
  <c r="T158" i="2"/>
  <c r="R158" i="2"/>
  <c r="P158" i="2"/>
  <c r="BK158" i="2"/>
  <c r="J158" i="2"/>
  <c r="BF158" i="2"/>
  <c r="BI156" i="2"/>
  <c r="BH156" i="2"/>
  <c r="BG156" i="2"/>
  <c r="BE156" i="2"/>
  <c r="T156" i="2"/>
  <c r="R156" i="2"/>
  <c r="R152" i="2" s="1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BK152" i="2" s="1"/>
  <c r="J152" i="2" s="1"/>
  <c r="J55" i="2" s="1"/>
  <c r="J155" i="2"/>
  <c r="BF155" i="2"/>
  <c r="BI153" i="2"/>
  <c r="BH153" i="2"/>
  <c r="BG153" i="2"/>
  <c r="BE153" i="2"/>
  <c r="T153" i="2"/>
  <c r="T152" i="2"/>
  <c r="R153" i="2"/>
  <c r="P153" i="2"/>
  <c r="P152" i="2"/>
  <c r="BK153" i="2"/>
  <c r="J153" i="2"/>
  <c r="BF153" i="2" s="1"/>
  <c r="BI150" i="2"/>
  <c r="BH150" i="2"/>
  <c r="BG150" i="2"/>
  <c r="BE150" i="2"/>
  <c r="T150" i="2"/>
  <c r="R150" i="2"/>
  <c r="P150" i="2"/>
  <c r="BK150" i="2"/>
  <c r="J150" i="2"/>
  <c r="BF150" i="2"/>
  <c r="BI148" i="2"/>
  <c r="BH148" i="2"/>
  <c r="BG148" i="2"/>
  <c r="BE148" i="2"/>
  <c r="T148" i="2"/>
  <c r="R148" i="2"/>
  <c r="P148" i="2"/>
  <c r="BK148" i="2"/>
  <c r="J148" i="2"/>
  <c r="BF148" i="2"/>
  <c r="BI144" i="2"/>
  <c r="BH144" i="2"/>
  <c r="BG144" i="2"/>
  <c r="BE144" i="2"/>
  <c r="T144" i="2"/>
  <c r="R144" i="2"/>
  <c r="P144" i="2"/>
  <c r="BK144" i="2"/>
  <c r="J144" i="2"/>
  <c r="BF144" i="2"/>
  <c r="BI142" i="2"/>
  <c r="BH142" i="2"/>
  <c r="BG142" i="2"/>
  <c r="BE142" i="2"/>
  <c r="T142" i="2"/>
  <c r="R142" i="2"/>
  <c r="P142" i="2"/>
  <c r="BK142" i="2"/>
  <c r="J142" i="2"/>
  <c r="BF142" i="2"/>
  <c r="BI140" i="2"/>
  <c r="BH140" i="2"/>
  <c r="BG140" i="2"/>
  <c r="BE140" i="2"/>
  <c r="T140" i="2"/>
  <c r="R140" i="2"/>
  <c r="P140" i="2"/>
  <c r="BK140" i="2"/>
  <c r="J140" i="2"/>
  <c r="BF140" i="2"/>
  <c r="BI138" i="2"/>
  <c r="BH138" i="2"/>
  <c r="BG138" i="2"/>
  <c r="BE138" i="2"/>
  <c r="T138" i="2"/>
  <c r="R138" i="2"/>
  <c r="P138" i="2"/>
  <c r="BK138" i="2"/>
  <c r="J138" i="2"/>
  <c r="BF138" i="2"/>
  <c r="BI136" i="2"/>
  <c r="BH136" i="2"/>
  <c r="BG136" i="2"/>
  <c r="BE136" i="2"/>
  <c r="T136" i="2"/>
  <c r="R136" i="2"/>
  <c r="P136" i="2"/>
  <c r="BK136" i="2"/>
  <c r="J136" i="2"/>
  <c r="BF136" i="2"/>
  <c r="BI131" i="2"/>
  <c r="BH131" i="2"/>
  <c r="BG131" i="2"/>
  <c r="BE131" i="2"/>
  <c r="T131" i="2"/>
  <c r="R131" i="2"/>
  <c r="P131" i="2"/>
  <c r="BK131" i="2"/>
  <c r="J131" i="2"/>
  <c r="BF131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2" i="2"/>
  <c r="BH122" i="2"/>
  <c r="BG122" i="2"/>
  <c r="BE122" i="2"/>
  <c r="T122" i="2"/>
  <c r="R122" i="2"/>
  <c r="P122" i="2"/>
  <c r="BK122" i="2"/>
  <c r="J122" i="2"/>
  <c r="BF122" i="2"/>
  <c r="BI120" i="2"/>
  <c r="BH120" i="2"/>
  <c r="BG120" i="2"/>
  <c r="BE120" i="2"/>
  <c r="T120" i="2"/>
  <c r="R120" i="2"/>
  <c r="R111" i="2" s="1"/>
  <c r="R110" i="2" s="1"/>
  <c r="R109" i="2" s="1"/>
  <c r="P120" i="2"/>
  <c r="BK120" i="2"/>
  <c r="J120" i="2"/>
  <c r="BF120" i="2"/>
  <c r="BI116" i="2"/>
  <c r="BH116" i="2"/>
  <c r="BG116" i="2"/>
  <c r="BE116" i="2"/>
  <c r="T116" i="2"/>
  <c r="R116" i="2"/>
  <c r="P116" i="2"/>
  <c r="BK116" i="2"/>
  <c r="J116" i="2"/>
  <c r="BF116" i="2"/>
  <c r="BI112" i="2"/>
  <c r="F32" i="2"/>
  <c r="BD52" i="1" s="1"/>
  <c r="BD51" i="1" s="1"/>
  <c r="W30" i="1" s="1"/>
  <c r="BH112" i="2"/>
  <c r="F31" i="2" s="1"/>
  <c r="BC52" i="1" s="1"/>
  <c r="BG112" i="2"/>
  <c r="BE112" i="2"/>
  <c r="J28" i="2" s="1"/>
  <c r="AV52" i="1" s="1"/>
  <c r="T112" i="2"/>
  <c r="T111" i="2"/>
  <c r="T110" i="2" s="1"/>
  <c r="R112" i="2"/>
  <c r="P112" i="2"/>
  <c r="P111" i="2"/>
  <c r="P110" i="2" s="1"/>
  <c r="BK112" i="2"/>
  <c r="BK111" i="2" s="1"/>
  <c r="J112" i="2"/>
  <c r="BF112" i="2" s="1"/>
  <c r="F103" i="2"/>
  <c r="E101" i="2"/>
  <c r="F45" i="2"/>
  <c r="E43" i="2"/>
  <c r="J19" i="2"/>
  <c r="E19" i="2"/>
  <c r="J105" i="2" s="1"/>
  <c r="J47" i="2"/>
  <c r="J18" i="2"/>
  <c r="J16" i="2"/>
  <c r="E16" i="2"/>
  <c r="F48" i="2" s="1"/>
  <c r="F106" i="2"/>
  <c r="J15" i="2"/>
  <c r="J13" i="2"/>
  <c r="E13" i="2"/>
  <c r="F105" i="2" s="1"/>
  <c r="J12" i="2"/>
  <c r="J10" i="2"/>
  <c r="J103" i="2" s="1"/>
  <c r="AS51" i="1"/>
  <c r="L47" i="1"/>
  <c r="AM46" i="1"/>
  <c r="L46" i="1"/>
  <c r="AM44" i="1"/>
  <c r="L44" i="1"/>
  <c r="L42" i="1"/>
  <c r="L41" i="1"/>
  <c r="BK110" i="2" l="1"/>
  <c r="J111" i="2"/>
  <c r="J54" i="2" s="1"/>
  <c r="J1070" i="2"/>
  <c r="J74" i="2" s="1"/>
  <c r="BK1058" i="2"/>
  <c r="J1058" i="2" s="1"/>
  <c r="J72" i="2" s="1"/>
  <c r="J29" i="2"/>
  <c r="AW52" i="1" s="1"/>
  <c r="AT52" i="1" s="1"/>
  <c r="F29" i="2"/>
  <c r="BA52" i="1" s="1"/>
  <c r="BA51" i="1" s="1"/>
  <c r="BK771" i="2"/>
  <c r="J771" i="2" s="1"/>
  <c r="J62" i="2" s="1"/>
  <c r="J772" i="2"/>
  <c r="J63" i="2" s="1"/>
  <c r="AX51" i="1"/>
  <c r="W28" i="1"/>
  <c r="F28" i="2"/>
  <c r="AZ52" i="1" s="1"/>
  <c r="AZ51" i="1" s="1"/>
  <c r="P1221" i="2"/>
  <c r="P771" i="2" s="1"/>
  <c r="P109" i="2" s="1"/>
  <c r="AU52" i="1" s="1"/>
  <c r="AU51" i="1" s="1"/>
  <c r="P1250" i="2"/>
  <c r="T1317" i="2"/>
  <c r="T1321" i="2"/>
  <c r="P1340" i="2"/>
  <c r="T1420" i="2"/>
  <c r="J49" i="3"/>
  <c r="J51" i="3"/>
  <c r="BK83" i="3"/>
  <c r="T82" i="3"/>
  <c r="T81" i="3" s="1"/>
  <c r="J30" i="3"/>
  <c r="AV53" i="1" s="1"/>
  <c r="AT53" i="1" s="1"/>
  <c r="F30" i="3"/>
  <c r="AZ53" i="1" s="1"/>
  <c r="F33" i="3"/>
  <c r="BC53" i="1" s="1"/>
  <c r="BC51" i="1" s="1"/>
  <c r="T1358" i="2"/>
  <c r="T1481" i="2"/>
  <c r="T1480" i="2" s="1"/>
  <c r="P1486" i="2"/>
  <c r="P1480" i="2" s="1"/>
  <c r="F31" i="3"/>
  <c r="BA53" i="1" s="1"/>
  <c r="J45" i="2"/>
  <c r="F47" i="2"/>
  <c r="T1221" i="2"/>
  <c r="T1250" i="2"/>
  <c r="T771" i="2" s="1"/>
  <c r="T109" i="2" s="1"/>
  <c r="P1317" i="2"/>
  <c r="P1321" i="2"/>
  <c r="T1340" i="2"/>
  <c r="P1420" i="2"/>
  <c r="P82" i="3"/>
  <c r="P81" i="3" s="1"/>
  <c r="AU53" i="1" s="1"/>
  <c r="AY51" i="1" l="1"/>
  <c r="W29" i="1"/>
  <c r="W27" i="1"/>
  <c r="AW51" i="1"/>
  <c r="AK27" i="1" s="1"/>
  <c r="BK82" i="3"/>
  <c r="J83" i="3"/>
  <c r="J58" i="3" s="1"/>
  <c r="AV51" i="1"/>
  <c r="W26" i="1"/>
  <c r="J110" i="2"/>
  <c r="J53" i="2" s="1"/>
  <c r="BK109" i="2"/>
  <c r="J109" i="2" s="1"/>
  <c r="AK26" i="1" l="1"/>
  <c r="AT51" i="1"/>
  <c r="J52" i="2"/>
  <c r="J25" i="2"/>
  <c r="BK81" i="3"/>
  <c r="J81" i="3" s="1"/>
  <c r="J82" i="3"/>
  <c r="J57" i="3" s="1"/>
  <c r="J34" i="2" l="1"/>
  <c r="AG52" i="1"/>
  <c r="J56" i="3"/>
  <c r="J27" i="3"/>
  <c r="AG53" i="1" l="1"/>
  <c r="AN53" i="1" s="1"/>
  <c r="J36" i="3"/>
  <c r="AG51" i="1"/>
  <c r="AN52" i="1"/>
  <c r="AK23" i="1" l="1"/>
  <c r="AK32" i="1" s="1"/>
  <c r="AN51" i="1"/>
</calcChain>
</file>

<file path=xl/sharedStrings.xml><?xml version="1.0" encoding="utf-8"?>
<sst xmlns="http://schemas.openxmlformats.org/spreadsheetml/2006/main" count="16756" uniqueCount="3195">
  <si>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</si>
  <si>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</si>
  <si>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</si>
  <si>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</si>
  <si>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</si>
  <si>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</si>
  <si>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</si>
  <si>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{ee33fd8d-852e-4f88-9476-7967b9e6ec0b}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</si>
  <si>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</si>
  <si>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</si>
  <si>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</si>
  <si>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</si>
  <si>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</si>
  <si>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</si>
  <si>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</si>
  <si>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</si>
  <si>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8-2018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</si>
  <si>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</si>
  <si>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</si>
  <si>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Přístavba výtahu pro bytový dům</t>
  </si>
  <si>
    <t>KSO:</t>
  </si>
  <si>
    <t>803 1</t>
  </si>
  <si>
    <t>CC-CZ:</t>
  </si>
  <si>
    <t/>
  </si>
  <si>
    <t>Místo:</t>
  </si>
  <si>
    <t xml:space="preserve">Plzeňská 2076/174,Praha 5 - Košíře	
</t>
  </si>
  <si>
    <t>Datum:</t>
  </si>
  <si>
    <t>CZ-CPV:</t>
  </si>
  <si>
    <t>45211100-0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</si>
  <si>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</si>
  <si>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</si>
  <si>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</si>
  <si>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</si>
  <si>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</si>
  <si>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</si>
  <si>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</si>
  <si>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</si>
  <si>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</si>
  <si>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Typy svítidel budou upresněny investorem po dohodě s architektem a projektantem elektroinstalace.	_x000D_
Barvy a designy spínačů a zásuvek dle barev interiéru po domluvě s investorem a architektem.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</si>
  <si>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</si>
  <si>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</si>
  <si>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</si>
  <si>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</si>
  <si>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</si>
  <si>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</si>
  <si>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</si>
  <si>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</si>
  <si>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</si>
  <si>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</si>
  <si>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</si>
  <si>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</si>
  <si>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</si>
  <si>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</si>
  <si>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</si>
  <si>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</si>
  <si>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</si>
  <si>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</si>
  <si>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</si>
  <si>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</si>
  <si>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</si>
  <si>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</si>
  <si>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</si>
  <si>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</si>
  <si>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</si>
  <si>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</si>
  <si>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</si>
  <si>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</si>
  <si>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</si>
  <si>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</si>
  <si>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</si>
  <si>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</si>
  <si>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</si>
  <si>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</si>
  <si>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</si>
  <si>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</si>
  <si>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</si>
  <si>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</si>
  <si>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</si>
  <si>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</si>
  <si>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</si>
  <si>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VRN</t>
  </si>
  <si>
    <t>Vedlejší rozpočtové náklady</t>
  </si>
  <si>
    <t>{1a658871-dc3f-45d9-933d-daccd816e047}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</si>
  <si>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</si>
  <si>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</si>
  <si>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</si>
  <si>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</si>
  <si>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</si>
  <si>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</si>
  <si>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Typy svítidel budou upresněny investorem po dohodě s architektem a projektantem elektroinstalace.	 Barvy a designy spínačů a zásuvek dle barev interiéru po domluvě s investorem a architektem.	 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</si>
  <si>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</si>
  <si>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</si>
  <si>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</si>
  <si>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</si>
  <si>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</si>
  <si>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</si>
  <si>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</si>
  <si>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</si>
  <si>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</si>
  <si>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</si>
  <si>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</si>
  <si>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</si>
  <si>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</si>
  <si>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</si>
  <si>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</si>
  <si>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</si>
  <si>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</si>
  <si>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</si>
  <si>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</si>
  <si>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</si>
  <si>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</si>
  <si>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</si>
  <si>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</si>
  <si>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</si>
  <si>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</si>
  <si>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  742.1 - Provozovny</t>
  </si>
  <si>
    <t xml:space="preserve">      742.2 - Domovní telefony - systém 2-BUS_x000D_
</t>
  </si>
  <si>
    <t xml:space="preserve">      742.3 - Ostatní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</si>
  <si>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</si>
  <si>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</si>
  <si>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</si>
  <si>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</si>
  <si>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</si>
  <si>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</si>
  <si>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</si>
  <si>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</si>
  <si>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</si>
  <si>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</si>
  <si>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</si>
  <si>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</si>
  <si>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</si>
  <si>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</si>
  <si>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 xml:space="preserve">    46-M - Zemní práce při extr.mont.pracích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</si>
  <si>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</si>
  <si>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</si>
  <si>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</si>
  <si>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</si>
  <si>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</si>
  <si>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</si>
  <si>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</si>
  <si>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</si>
  <si>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</si>
  <si>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</si>
  <si>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</si>
  <si>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</si>
  <si>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</si>
  <si>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</si>
  <si>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</si>
  <si>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</si>
  <si>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</si>
  <si>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</si>
  <si>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</si>
  <si>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</si>
  <si>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132201401</t>
  </si>
  <si>
    <t>Hloubená vykopávka pod základy v hornině tř. 3</t>
  </si>
  <si>
    <t>m3</t>
  </si>
  <si>
    <t>CS ÚRS 2018 01</t>
  </si>
  <si>
    <t>4</t>
  </si>
  <si>
    <t>2</t>
  </si>
  <si>
    <t>-929905286</t>
  </si>
  <si>
    <t>VV</t>
  </si>
  <si>
    <t>"pro podbetonování"0,75*3*0,3*0,45</t>
  </si>
  <si>
    <t>"pro kanalizaci"0,4*0,6*1,15</t>
  </si>
  <si>
    <t>Součet</t>
  </si>
  <si>
    <t>139711101</t>
  </si>
  <si>
    <t>Vykopávky v uzavřených prostorách v hornině tř. 1 až 4</t>
  </si>
  <si>
    <t>-2065760108</t>
  </si>
  <si>
    <t>"pro šachtu i kanal."2,7*2,85*1,5</t>
  </si>
  <si>
    <t>"pro kanalizaci"(3,5+4,45)*0,4*1,15+(1,6*0,45+1*0,6)*1,15</t>
  </si>
  <si>
    <t>3</t>
  </si>
  <si>
    <t>151101201</t>
  </si>
  <si>
    <t>Zřízení příložného pažení stěn výkopu hl do 4 m</t>
  </si>
  <si>
    <t>m2</t>
  </si>
  <si>
    <t>1329432347</t>
  </si>
  <si>
    <t>"pro šachtu i kanal" (2,7*2+2,85)*1,5</t>
  </si>
  <si>
    <t>151101211</t>
  </si>
  <si>
    <t>Odstranění příložného pažení stěn hl do 4 m</t>
  </si>
  <si>
    <t>-1182913061</t>
  </si>
  <si>
    <t>5</t>
  </si>
  <si>
    <t>151101301</t>
  </si>
  <si>
    <t>Zřízení rozepření stěn při pažení příložném hl do 4 m</t>
  </si>
  <si>
    <t>2007502605</t>
  </si>
  <si>
    <t>6</t>
  </si>
  <si>
    <t>151101311</t>
  </si>
  <si>
    <t>Odstranění rozepření stěn při pažení příložném hl do 4 m</t>
  </si>
  <si>
    <t>-1371329093</t>
  </si>
  <si>
    <t>7</t>
  </si>
  <si>
    <t>161101601</t>
  </si>
  <si>
    <t>Vytažení výkopku těženého z prostoru pod základy z hl do 2 m v hornině tř. 1 až 4</t>
  </si>
  <si>
    <t>635583301</t>
  </si>
  <si>
    <t>8</t>
  </si>
  <si>
    <t>162201211</t>
  </si>
  <si>
    <t>Vodorovné přemístění výkopku z horniny tř. 1 až 4 stavebním kolečkem do 10 m</t>
  </si>
  <si>
    <t>1985147049</t>
  </si>
  <si>
    <t>"přebytek výkopu"</t>
  </si>
  <si>
    <t>"výkop"0,58+16,718</t>
  </si>
  <si>
    <t>-"zásyp"5,915</t>
  </si>
  <si>
    <t>9</t>
  </si>
  <si>
    <t>162701105</t>
  </si>
  <si>
    <t>Vodorovné přemístění do 10000 m výkopku/sypaniny z horniny tř. 1 až 4</t>
  </si>
  <si>
    <t>-1575390596</t>
  </si>
  <si>
    <t>"přebytek výkopu"11,383</t>
  </si>
  <si>
    <t>10</t>
  </si>
  <si>
    <t>162701109</t>
  </si>
  <si>
    <t>Příplatek k vodorovnému přemístění výkopku/sypaniny z horniny tř. 1 až 4 ZKD 1000 m přes 10000 m</t>
  </si>
  <si>
    <t>-765530165</t>
  </si>
  <si>
    <t>11,383*5 'Přepočtené koeficientem množství</t>
  </si>
  <si>
    <t>11</t>
  </si>
  <si>
    <t>167101201R</t>
  </si>
  <si>
    <t>Nakládání výkopku z hornin tř. 1 až 4  ručně</t>
  </si>
  <si>
    <t>-271189305</t>
  </si>
  <si>
    <t>12</t>
  </si>
  <si>
    <t>171201211</t>
  </si>
  <si>
    <t>Poplatek za uložení stavebního odpadu - zeminy a kameniva na skládce</t>
  </si>
  <si>
    <t>t</t>
  </si>
  <si>
    <t>1332059646</t>
  </si>
  <si>
    <t>11,383*1,8 'Přepočtené koeficientem množství</t>
  </si>
  <si>
    <t>13</t>
  </si>
  <si>
    <t>174101102</t>
  </si>
  <si>
    <t>Zásyp v uzavřených prostorech sypaninou se zhutněním</t>
  </si>
  <si>
    <t>132240814</t>
  </si>
  <si>
    <t>"pro šachtu i kanal."2,7*2,85*1,5-2,4*2,35*1,5</t>
  </si>
  <si>
    <t>"pro kanalizaci"(3,5+5)*0,4*0,6+(1,6*0,45+1*0,6)*0,6</t>
  </si>
  <si>
    <t>14</t>
  </si>
  <si>
    <t>175111101</t>
  </si>
  <si>
    <t>Obsypání potrubí ručně sypaninou bez prohození sítem, uloženou do 3 m</t>
  </si>
  <si>
    <t>-861954991</t>
  </si>
  <si>
    <t>24*0,4*0,45</t>
  </si>
  <si>
    <t>M</t>
  </si>
  <si>
    <t>58331200</t>
  </si>
  <si>
    <t>štěrkopísek netříděný zásypový materiál</t>
  </si>
  <si>
    <t>-258118684</t>
  </si>
  <si>
    <t>4,32*2 'Přepočtené koeficientem množství</t>
  </si>
  <si>
    <t>Zakládání</t>
  </si>
  <si>
    <t>16</t>
  </si>
  <si>
    <t>273321411</t>
  </si>
  <si>
    <t>Základové desky ze ŽB bez zvýšených nároků na prostředí tř. C 20/25</t>
  </si>
  <si>
    <t>503726071</t>
  </si>
  <si>
    <t>";skladba P3"2,3*2,15*0,25</t>
  </si>
  <si>
    <t>17</t>
  </si>
  <si>
    <t>273361821</t>
  </si>
  <si>
    <t>Výztuž základových desek betonářskou ocelí 10 505 (R)</t>
  </si>
  <si>
    <t>-1522257247</t>
  </si>
  <si>
    <t>18</t>
  </si>
  <si>
    <t>279113141</t>
  </si>
  <si>
    <t>Základová zeď tl 150 mm z tvárnic ztraceného bednění včetně výplně z betonu tř. C 20/25</t>
  </si>
  <si>
    <t>1857951439</t>
  </si>
  <si>
    <t>2,15*5,4</t>
  </si>
  <si>
    <t>19</t>
  </si>
  <si>
    <t>279113142</t>
  </si>
  <si>
    <t>Základová zeď tl do 200 mm z tvárnic ztraceného bednění včetně výplně z betonu tř. C 20/25</t>
  </si>
  <si>
    <t>-1670244845</t>
  </si>
  <si>
    <t>"šachta 2PP"(1,9*2+2,05)*3,28-"dveře"1,2*2,225</t>
  </si>
  <si>
    <t>-"překlady"0,24*1,5</t>
  </si>
  <si>
    <t>"šachta 1PP"(1,9*2+2,05)*1</t>
  </si>
  <si>
    <t>20</t>
  </si>
  <si>
    <t>279113143</t>
  </si>
  <si>
    <t>Základová zeď tl do 250 mm z tvárnic ztraceného bednění včetně výplně z betonu tř. C 20/25</t>
  </si>
  <si>
    <t>996750911</t>
  </si>
  <si>
    <t>"šachta pod úrovní podlahy"(1,9*2+2,15)*1,32</t>
  </si>
  <si>
    <t>279311115</t>
  </si>
  <si>
    <t>Postupné podbetonování základového zdiva prostým betonem tř. C 20/25</t>
  </si>
  <si>
    <t>1192107125</t>
  </si>
  <si>
    <t>0,75*3*0,3*0,45</t>
  </si>
  <si>
    <t>22</t>
  </si>
  <si>
    <t>279351311</t>
  </si>
  <si>
    <t>Zřízení jednostranného bednění základových zdí</t>
  </si>
  <si>
    <t>1938597279</t>
  </si>
  <si>
    <t>0,75*3*0,45</t>
  </si>
  <si>
    <t>23</t>
  </si>
  <si>
    <t>279351312</t>
  </si>
  <si>
    <t>Odstranění jednostranného bednění základových zdí</t>
  </si>
  <si>
    <t>-199210160</t>
  </si>
  <si>
    <t>Svislé a kompletní konstrukce</t>
  </si>
  <si>
    <t>24</t>
  </si>
  <si>
    <t>310236261</t>
  </si>
  <si>
    <t>Zazdívka otvorů pl do 0,09 m2 ve zdivu nadzákladovém cihlami pálenými tl do 600 mm</t>
  </si>
  <si>
    <t>kus</t>
  </si>
  <si>
    <t>1881599677</t>
  </si>
  <si>
    <t>"průraz pro vodu"1</t>
  </si>
  <si>
    <t>25</t>
  </si>
  <si>
    <t>311271170R</t>
  </si>
  <si>
    <t xml:space="preserve">Dozdívky z tvárnic pórobetonových hladkých tl. 30 cm
</t>
  </si>
  <si>
    <t>-1751831608</t>
  </si>
  <si>
    <t>"1PP"((0,37+0,315+0,15)*2,73+0,35*1,65)*0,3</t>
  </si>
  <si>
    <t>"nad překlady"(1,2*(2,73-2,225))*0,3</t>
  </si>
  <si>
    <t>"1NP-4NP"0,2*0,3*1,6*4</t>
  </si>
  <si>
    <t>26</t>
  </si>
  <si>
    <t>311272111</t>
  </si>
  <si>
    <t>Zdivo z pórobetonových tvárnic hladkých do P2 do 450 kg/m3 na tenkovrstvou maltu tl 250 mm</t>
  </si>
  <si>
    <t>657754199</t>
  </si>
  <si>
    <t>"2PP"(0,9+1,13)*3,46</t>
  </si>
  <si>
    <t>27</t>
  </si>
  <si>
    <t>311361821</t>
  </si>
  <si>
    <t>Výztuž nosných zdí betonářskou ocelí 10 505</t>
  </si>
  <si>
    <t>1295303014</t>
  </si>
  <si>
    <t>28</t>
  </si>
  <si>
    <t>317141425</t>
  </si>
  <si>
    <t>Překlad plochý z pórobetonu š 125 mm dl přes 1800 do 2000 mm</t>
  </si>
  <si>
    <t>172873314</t>
  </si>
  <si>
    <t>29</t>
  </si>
  <si>
    <t>317142432</t>
  </si>
  <si>
    <t>Překlad nenosný přímý z pórobetonu v příčkách tl 125 mm dl přes 1000 do 1250 mm</t>
  </si>
  <si>
    <t>-75217722</t>
  </si>
  <si>
    <t>30</t>
  </si>
  <si>
    <t>317142442</t>
  </si>
  <si>
    <t>Překlad nenosný přímý z pórobetonu v příčkách tl 150 mm dl přes 1000 do 1250 mm</t>
  </si>
  <si>
    <t>1784891925</t>
  </si>
  <si>
    <t>31</t>
  </si>
  <si>
    <t>317143433</t>
  </si>
  <si>
    <t>Překlad nosný z pórobetonu ve zdech tl 200 mm dl přes 1500 do 1800 mm</t>
  </si>
  <si>
    <t>762464702</t>
  </si>
  <si>
    <t>32</t>
  </si>
  <si>
    <t>317168053</t>
  </si>
  <si>
    <t>Překlad keramický vysoký v 238 mm dl 1500 mm</t>
  </si>
  <si>
    <t>-1827859439</t>
  </si>
  <si>
    <t>"1PP"4</t>
  </si>
  <si>
    <t>33</t>
  </si>
  <si>
    <t>319201321</t>
  </si>
  <si>
    <t>Vyrovnání nerovného povrchu zdiva tl do 30 mm maltou</t>
  </si>
  <si>
    <t>1710479654</t>
  </si>
  <si>
    <t>"pod izolaci"2,15*5,7</t>
  </si>
  <si>
    <t>34</t>
  </si>
  <si>
    <t>340271045</t>
  </si>
  <si>
    <t>Zazdívka otvorů v příčkách nebo stěnách plochy do 4 m2  tvárnicemi pórobetonovými tl 150 mm</t>
  </si>
  <si>
    <t>2046541657</t>
  </si>
  <si>
    <t>"S.02"0,52*3,28</t>
  </si>
  <si>
    <t>35</t>
  </si>
  <si>
    <t>340291122
R</t>
  </si>
  <si>
    <t xml:space="preserve">Dodatečné ukotvení zdiva ploch.nerez.kotvami k cihel.kon.tl.přes 150mm
</t>
  </si>
  <si>
    <t>m</t>
  </si>
  <si>
    <t>1614722922</t>
  </si>
  <si>
    <t>"2PP"3,46*4</t>
  </si>
  <si>
    <t>36</t>
  </si>
  <si>
    <t>342272235</t>
  </si>
  <si>
    <t>Příčka z pórobetonových hladkých tvárnic na tenkovrstvou maltu tl 125 mm</t>
  </si>
  <si>
    <t>-1715203198</t>
  </si>
  <si>
    <t>"2PP"</t>
  </si>
  <si>
    <t>"provozovna I"1,875*3,0+(3,35+1,75)*3,22-"dveře"0,7*2*2</t>
  </si>
  <si>
    <t>"vstupní prostor"(3,47+2+1,355+0,5)*3,22-"dveře"(1,5*2,05+0,6*2+0,8*2)</t>
  </si>
  <si>
    <t>"provozovna II"(4,43+1,2+1,205)*3,76-"dveře"(0,7+0,6*2)*2+3,78*3,46-"dveře"0,8*2+3,73*3,46-"dveře"0,8*2</t>
  </si>
  <si>
    <t>37</t>
  </si>
  <si>
    <t>342272245</t>
  </si>
  <si>
    <t>Příčka z pórobetonových hladkých tvárnic na tenkovrstvou maltu tl 150 mm</t>
  </si>
  <si>
    <t>401727767</t>
  </si>
  <si>
    <t>"1PP m.č.0.01"(4,46+2,7+1,39+1,45)*3,24-0,8*2*2</t>
  </si>
  <si>
    <t>"nadezdění atiky"2,05*0,3</t>
  </si>
  <si>
    <t>38</t>
  </si>
  <si>
    <t>342291121</t>
  </si>
  <si>
    <t>Ukotvení příček k cihelným konstrukcím plochými kotvami</t>
  </si>
  <si>
    <t>-315006865</t>
  </si>
  <si>
    <t>"2PP"3,46*7+3,22*5+1,5+1,3</t>
  </si>
  <si>
    <t>"1PP"3,24*2</t>
  </si>
  <si>
    <t>39</t>
  </si>
  <si>
    <t>342291131</t>
  </si>
  <si>
    <t>Ukotvení příček k betonovým konstrukcím plochými kotvami</t>
  </si>
  <si>
    <t>567148032</t>
  </si>
  <si>
    <t>"2PP"3,22*2+"dozdívka"3,22</t>
  </si>
  <si>
    <t>"1PP"3,24</t>
  </si>
  <si>
    <t>40</t>
  </si>
  <si>
    <t>346271113</t>
  </si>
  <si>
    <t>Přizdívky z cihel betonových tl 65 mm</t>
  </si>
  <si>
    <t>-1579995701</t>
  </si>
  <si>
    <t>"šachta výtahu"(2,4*2+2,35)*1,35</t>
  </si>
  <si>
    <t>41</t>
  </si>
  <si>
    <t>346272256</t>
  </si>
  <si>
    <t>Přizdívka z pórobetonových tvárnic tl 150 mm</t>
  </si>
  <si>
    <t>1294651951</t>
  </si>
  <si>
    <t>"2PP předstěny"1,75*1,3+1,1*1,2</t>
  </si>
  <si>
    <t>Vodorovné konstrukce</t>
  </si>
  <si>
    <t>42</t>
  </si>
  <si>
    <t>417320040
R</t>
  </si>
  <si>
    <t>Ztužující věnec ŽB beton C 25/30, 25 x 20 cm,bednění výztuž
 dle statiky</t>
  </si>
  <si>
    <t>-2136843551</t>
  </si>
  <si>
    <t>43</t>
  </si>
  <si>
    <t>411320144
R</t>
  </si>
  <si>
    <t>Doplnění nosné části stropu
 před výtahem 1-4 NP</t>
  </si>
  <si>
    <t>1552009276</t>
  </si>
  <si>
    <t>1,2*0,235*4</t>
  </si>
  <si>
    <t>44</t>
  </si>
  <si>
    <t>451573111</t>
  </si>
  <si>
    <t>Lože pod potrubí otevřený výkop ze štěrkopísku</t>
  </si>
  <si>
    <t>-1192985507</t>
  </si>
  <si>
    <t>24*0,4*0,1</t>
  </si>
  <si>
    <t>45</t>
  </si>
  <si>
    <t>975043130
R</t>
  </si>
  <si>
    <t xml:space="preserve">Provizorní podepření stropů
</t>
  </si>
  <si>
    <t>-1549875605</t>
  </si>
  <si>
    <t>Úpravy povrchů, podlahy a osazování výplní</t>
  </si>
  <si>
    <t>46</t>
  </si>
  <si>
    <t>611311132</t>
  </si>
  <si>
    <t>Potažení vnitřních žebrových stropů vápenným štukem tloušťky do 3 mm</t>
  </si>
  <si>
    <t>-799452887</t>
  </si>
  <si>
    <t>"m.č.S22"13,88+"žebra"3,44*0,28*4</t>
  </si>
  <si>
    <t>47</t>
  </si>
  <si>
    <t>611325421</t>
  </si>
  <si>
    <t>Oprava vnitřní vápenocementové štukové omítky stropů v rozsahu plochy do 10%</t>
  </si>
  <si>
    <t>1793759447</t>
  </si>
  <si>
    <t>48</t>
  </si>
  <si>
    <t>612131111</t>
  </si>
  <si>
    <t>Polymercementový spojovací můstek vnitřních stěn nanášený ručně</t>
  </si>
  <si>
    <t>-1050133256</t>
  </si>
  <si>
    <t>";zdivo z bet.tvárnic pod omítku"(0,17+2,1+1,65+0,385)*2,6+1,75*0,4+"pod obklad"1,75*(2-1,2)</t>
  </si>
  <si>
    <t>-"dveře"1,2*2,225</t>
  </si>
  <si>
    <t>"ostění"(2,225*2+1,2)*0,2</t>
  </si>
  <si>
    <t>49</t>
  </si>
  <si>
    <t>612142001</t>
  </si>
  <si>
    <t>Potažení vnitřních stěn sklovláknitým pletivem vtlačeným do tenkovrstvé hmoty</t>
  </si>
  <si>
    <t>1696433441</t>
  </si>
  <si>
    <t>";m.č.0.01"(4,46*2+1,39)*3,24-0,8*2*2+2,88*2,8-1*2,73-1,2*2,22</t>
  </si>
  <si>
    <t>";ostění"(2*2,22+1,2)*0,3+2,73*0,12*2</t>
  </si>
  <si>
    <t>";m.č.0.02"(2,705+1,39+1,2)*3,24-0,8*2</t>
  </si>
  <si>
    <t>";m.č.0.03"(4,46*3,24)-0,8*2+0,3*1,65+"ostění"0,15*1,56</t>
  </si>
  <si>
    <t>";1-4NP"0,32*2,55*4</t>
  </si>
  <si>
    <t>"stěna z bet.tvárnic pod omítku a obklad"11,753</t>
  </si>
  <si>
    <t>"m.č.S01"3,47*3,2-1,5*2,05</t>
  </si>
  <si>
    <t>"m.č.S02"(2+2+0,375+0,52)*3,2-(0,6*2+0,8*2+1,5*2,05)</t>
  </si>
  <si>
    <t>"m.č.S03"(0,9+1,355)*2*3,2-0,6*2</t>
  </si>
  <si>
    <t>"m.č.SO4"(1,36+1,1+0,5)*3,2+0,96*3,2-0,8*2</t>
  </si>
  <si>
    <t>"m.č.S10"(0,52+3,475+1,875)*3,1-0,7*2</t>
  </si>
  <si>
    <t>"m.č.S11"(1,75*2+1,525)*3,1-(0,7+0,6)*2</t>
  </si>
  <si>
    <t>"m.č.S12"(1,75+1,7)*3,1-0,6*2+1,75*1,2</t>
  </si>
  <si>
    <t>"m.č.S20"(3,78+0,77+1,13+3,8)*3,44-(0,8*2)*2</t>
  </si>
  <si>
    <t>"m.č.S21"2,365*3,44-0,8*2</t>
  </si>
  <si>
    <t>"m.č.S22"0,906*3,44-0,8*2+4,43*3,74-0,7*2</t>
  </si>
  <si>
    <t>"m.č.S23"(1,2*2+1,3)*3,74-(0,6*2+0,7)*2</t>
  </si>
  <si>
    <t>"m.č.S24"(1,205+1,8)*3,74-0,6*2+1,1*3,44</t>
  </si>
  <si>
    <t>"m.č.S25"(1,2+0,96)*3,74-0,6*2</t>
  </si>
  <si>
    <t>50</t>
  </si>
  <si>
    <t>612311131</t>
  </si>
  <si>
    <t>Potažení vnitřních stěn vápenným štukem tloušťky do 3 mm</t>
  </si>
  <si>
    <t>-743684293</t>
  </si>
  <si>
    <t>"na porobeton"</t>
  </si>
  <si>
    <t>";m.č.0.01"(4,46*2+1,39)*2,8-0,8*2*2+2,88*2,8-1*2,73-1,2*2,22</t>
  </si>
  <si>
    <t>";ostění"(2,22*2+1,2)*0,3+2,73*0,12*2</t>
  </si>
  <si>
    <t>";m.č.0.02"(2,705+1,39+1,2)*2,8-0,8*2</t>
  </si>
  <si>
    <t>";m.č.0.03"(4,46*2,8)-0,8*2+0,3*1,65+"ostění"0,15*1,56</t>
  </si>
  <si>
    <t>"m.č.S01"3,47*2,6-1,5*2,05</t>
  </si>
  <si>
    <t>"m.č.S02"(2+2+0,375+0,52)*2,6-(0,6*2+0,8*2+1,5*2,05)</t>
  </si>
  <si>
    <t>"m.č.S03 nad obklad"(0,9+1,355)*2*0,4</t>
  </si>
  <si>
    <t>"m.č.SO4"(1,36+1,1+0,5)*2,6+0,96*2,6-0,8*2</t>
  </si>
  <si>
    <t>"m.č.S10"(0,52+3,475+1,875)*2,6-0,7*2</t>
  </si>
  <si>
    <t>"m.č.S11"(1,75*2+1,525)*2,4-(0,7+0,6)*2</t>
  </si>
  <si>
    <t>"m.č.S12 nad obklad"(1,75+1,7)*0,4</t>
  </si>
  <si>
    <t>"m.č.S20"(3,78+0,77+1,13+3,8)*2,6-(0,8*2)*2</t>
  </si>
  <si>
    <t>"m.č.S21"2,365*2,6-0,8*2</t>
  </si>
  <si>
    <t>"m.č.S23"(1,2*2+1,3)*2,4-(0,6*2+0,7)*2</t>
  </si>
  <si>
    <t>"m.č.S24 nad obklad"(1,205+1,8+1,1)*0,4</t>
  </si>
  <si>
    <t>"m.č.S25 nad obklad"(1,2+0,96)*0,4</t>
  </si>
  <si>
    <t>Mezisoučet</t>
  </si>
  <si>
    <t>";zdivo z bet.tvárnic pod omítku"(0,17+2,1+1,65+0,385)*2,6+1,75*0,4</t>
  </si>
  <si>
    <t>"jako oprava"231,009</t>
  </si>
  <si>
    <t>51</t>
  </si>
  <si>
    <t>612321121</t>
  </si>
  <si>
    <t>Vápenocementová omítka hladká jednovrstvá vnitřních stěn nanášená ručně</t>
  </si>
  <si>
    <t>1340170246</t>
  </si>
  <si>
    <t>"stávající stěny pod obklad"</t>
  </si>
  <si>
    <t>"m.č.S12"1,7*2</t>
  </si>
  <si>
    <t>"m.č.S24"(1,25+0,12)*2</t>
  </si>
  <si>
    <t>"m.č.S25"(1,2+0,96)*2</t>
  </si>
  <si>
    <t>52</t>
  </si>
  <si>
    <t>612321141</t>
  </si>
  <si>
    <t>Vápenocementová omítka štuková dvouvrstvá vnitřních stěn nanášená ručně</t>
  </si>
  <si>
    <t>522992188</t>
  </si>
  <si>
    <t>"1-4 NP"(1,5*3,45)*4-1,2*2,55*4</t>
  </si>
  <si>
    <t>"m.č.0.01"1,49*2,9-0,8*2</t>
  </si>
  <si>
    <t>"doplnění po obkladu"</t>
  </si>
  <si>
    <t>"m.č.S.04"(3,175-0,96+1,865)*2</t>
  </si>
  <si>
    <t>"m.č.S10"(7,35-2,05)*2</t>
  </si>
  <si>
    <t>"m.č.S11"1,525*2</t>
  </si>
  <si>
    <t>"m.č.S20"(2,26+0,26)*2</t>
  </si>
  <si>
    <t>53</t>
  </si>
  <si>
    <t>612325422</t>
  </si>
  <si>
    <t>Oprava vnitřní vápenocementové štukové omítky stěn v rozsahu plochy do 30%</t>
  </si>
  <si>
    <t>880834080</t>
  </si>
  <si>
    <t>";m.č.0.02"(0,97+0,9*2+0,85+3,46+4,63+0,2*2+3,46+0,63+0,43)*2,8</t>
  </si>
  <si>
    <t>-0,8*2-1,65*2,2+"ostění"(1,65*2+2,2)*0,12</t>
  </si>
  <si>
    <t>";m.č.0.03"(1,68+0,75+0,29+3+0,45+0,52+1,56)*2,8</t>
  </si>
  <si>
    <t>-0,9*1,65+"ostění"(1,65*2+0,9)*0,12</t>
  </si>
  <si>
    <t>"místnosti 2PP"</t>
  </si>
  <si>
    <t>"S01"(3,47+2,015*2)*2,6-(1,98*2,06+1*2,42)+"ostění"(2,42*2+2,98)*0,3</t>
  </si>
  <si>
    <t>"S02"1,14*2,6+0,9*0,6</t>
  </si>
  <si>
    <t>"S04"(2,21+1,865)*0,6</t>
  </si>
  <si>
    <t>"S10"(6,33+11,09+3,62+2,05)*2,6-(2,99+2,94+1,965)*2,06-1*2,32+"ostění"(2,06*4+2,32+2,99+2,94+2,96)*0,3+(0,8+0,44)*2*2,6+(7,35-2,05)*0,6</t>
  </si>
  <si>
    <t>"S11"1,525*0,4</t>
  </si>
  <si>
    <t>"S12"1,7*0,4</t>
  </si>
  <si>
    <t>"S20"(2,54+0,12+2,87+4,35-0,2+0,26)*2,6-(1,95*0,98+1,62*2,06)+"ostění"(2,06*2+1,62)*0,28+(0,98*2+1,95)*0,42+(2,26+0,26)*0,6</t>
  </si>
  <si>
    <t>"S21"(2,075*2+2,365+0,1*2)*2,6-1,47*2,06+"ostění"(2,06*2+1,47)*0,3</t>
  </si>
  <si>
    <t>"S22"(3,435+3,785+0,73+0,48+0,44+0,69+0,32+0,1+1,05+0,17)*3,74</t>
  </si>
  <si>
    <t>"S23"1,3*2,4</t>
  </si>
  <si>
    <t>"S24"(1,25*0,12)*0,4</t>
  </si>
  <si>
    <t>"S25"(1,2+0,96)*0,4</t>
  </si>
  <si>
    <t>54</t>
  </si>
  <si>
    <t>612403386R</t>
  </si>
  <si>
    <t>Hrubá výplň rýh ve stěnách do 10x10cm maltou z SMS</t>
  </si>
  <si>
    <t>448184974</t>
  </si>
  <si>
    <t>"pro vodu"10</t>
  </si>
  <si>
    <t>"pro kanalizaci"5</t>
  </si>
  <si>
    <t>55</t>
  </si>
  <si>
    <t>622142001</t>
  </si>
  <si>
    <t>Potažení vnějších stěn sklovláknitým pletivem vtlačeným do tenkovrstvé hmoty</t>
  </si>
  <si>
    <t>278208065</t>
  </si>
  <si>
    <t>"fasáda A2 + L"132,15</t>
  </si>
  <si>
    <t>"přetažení na fasádu A2 a C1"18,02*0,5*2</t>
  </si>
  <si>
    <t>";opěrná stěna u vstupu 2NP"25,5</t>
  </si>
  <si>
    <t>";opěrka schodů u vstupu"6,5</t>
  </si>
  <si>
    <t>56</t>
  </si>
  <si>
    <t>622143003</t>
  </si>
  <si>
    <t>Montáž omítkových plastových nebo pozinkovaných rohových profilů s tkaninou</t>
  </si>
  <si>
    <t>263398589</t>
  </si>
  <si>
    <t>"fasáda A2"(4,6+3+4,2*4+2,06*8+0,95*2+1,97+3*3+1,5+1,6+2)</t>
  </si>
  <si>
    <t>(0,6*42)</t>
  </si>
  <si>
    <t>";parapetní"22,61</t>
  </si>
  <si>
    <t>";s okapničkou"23,61</t>
  </si>
  <si>
    <t>";rohová"102,6</t>
  </si>
  <si>
    <t>57</t>
  </si>
  <si>
    <t>59051512</t>
  </si>
  <si>
    <t>profil parapetní se sklovláknitou armovací tkaninou PVC 2 m</t>
  </si>
  <si>
    <t>-468234955</t>
  </si>
  <si>
    <t>1,3*8+0,72*8</t>
  </si>
  <si>
    <t>3,35+2,2+0,9</t>
  </si>
  <si>
    <t>22,61*1,05 'Přepočtené koeficientem množství</t>
  </si>
  <si>
    <t>58</t>
  </si>
  <si>
    <t>59051510</t>
  </si>
  <si>
    <t>profil okenní s nepřiznanou podomítkovou okapnicí PVC 2,0 m</t>
  </si>
  <si>
    <t>-439445533</t>
  </si>
  <si>
    <t>3,35+2,2+0,9+1</t>
  </si>
  <si>
    <t>23,61*1,05 'Přepočtené koeficientem množství</t>
  </si>
  <si>
    <t>59</t>
  </si>
  <si>
    <t>59051486</t>
  </si>
  <si>
    <t>lišta rohová PVC 10/15cm s tkaninou</t>
  </si>
  <si>
    <t>-1056955156</t>
  </si>
  <si>
    <t>(1,6*2)*8*2</t>
  </si>
  <si>
    <t>(1,65*2)*3+(2,73*2)</t>
  </si>
  <si>
    <t>66,56*1,05 'Přepočtené koeficientem množství</t>
  </si>
  <si>
    <t>60</t>
  </si>
  <si>
    <t>63180020R</t>
  </si>
  <si>
    <t>Profil sklotextilní výztužný rohový ETICS l=2600mm</t>
  </si>
  <si>
    <t>-1836997699</t>
  </si>
  <si>
    <t>61</t>
  </si>
  <si>
    <t>622143004</t>
  </si>
  <si>
    <t>Montáž omítkových samolepících začišťovacích profilů pro spojení s okenním rámem</t>
  </si>
  <si>
    <t>2123794148</t>
  </si>
  <si>
    <t>"1-4NP"</t>
  </si>
  <si>
    <t>(1,6*2+1,3)*8+(1,6*2+0,72)*8</t>
  </si>
  <si>
    <t>(1,65*2+3,35)+(1,65*2+2,2)+(1,65*2+0,9)+(2,73*2+1)</t>
  </si>
  <si>
    <t>(2,42*2+2,95)+(2,06*2+2,94)+(2,06*2+2,99)+(2,42*2+2,98)+(2,06*2+1,47)+(2,06*2+1,62)+(1,95+0,98*2)</t>
  </si>
  <si>
    <t>62</t>
  </si>
  <si>
    <t>59051476</t>
  </si>
  <si>
    <t>profil okenní začišťovací se sklovláknitou armovací tkaninou 9 mm/2,4 m</t>
  </si>
  <si>
    <t>-290364180</t>
  </si>
  <si>
    <t>135,19*1,05 'Přepočtené koeficientem množství</t>
  </si>
  <si>
    <t>63</t>
  </si>
  <si>
    <t>622143005</t>
  </si>
  <si>
    <t>Montáž omítníků plastových nebo pozinkovaných</t>
  </si>
  <si>
    <t>1662541279</t>
  </si>
  <si>
    <t>"1NP-4NP"2,225+1,2*4</t>
  </si>
  <si>
    <t>"1PP"2,8*2+1,65*2+0,9+2,73*2+1+2,225*2+1,2</t>
  </si>
  <si>
    <t>"2PP"2,6*15+(2,32*2+2,95)+(2,06*4*2+2,94+2,99+1,47+1,62)+(2,42*2+2,98)+(0,98*2+1,95)</t>
  </si>
  <si>
    <t>64</t>
  </si>
  <si>
    <t>55343019R</t>
  </si>
  <si>
    <t xml:space="preserve">profil omítkový rohový pro omítky vnitřní 3 mm </t>
  </si>
  <si>
    <t>-534533842</t>
  </si>
  <si>
    <t>"1PP"2,8*2+2,225*2+1,2</t>
  </si>
  <si>
    <t>95,07*1,05 'Přepočtené koeficientem množství</t>
  </si>
  <si>
    <t>65</t>
  </si>
  <si>
    <t>55343033R</t>
  </si>
  <si>
    <t xml:space="preserve">profil omítkový přesný rohový pro omítky vnitřní </t>
  </si>
  <si>
    <t>-1587192647</t>
  </si>
  <si>
    <t>"1PP"1,65*2+0,9+2,73*2+1+1,2</t>
  </si>
  <si>
    <t>18,885*1,05 'Přepočtené koeficientem množství</t>
  </si>
  <si>
    <t>66</t>
  </si>
  <si>
    <t>622211021</t>
  </si>
  <si>
    <t>Montáž kontaktního zateplení vnějších stěn z polystyrénových desek tl do 120 mm</t>
  </si>
  <si>
    <t>-1919855682</t>
  </si>
  <si>
    <t>";sokl"(6,92+5,88)*0,45-"fasáda C2"(0,755+0,745)*0,45</t>
  </si>
  <si>
    <t>67</t>
  </si>
  <si>
    <t>28376355</t>
  </si>
  <si>
    <t>deska fasádní polystyrénová pro tepelné izolace spodní stavby tl 120mm</t>
  </si>
  <si>
    <t>-2087005864</t>
  </si>
  <si>
    <t>5,085*1,02 'Přepočtené koeficientem množství</t>
  </si>
  <si>
    <t>68</t>
  </si>
  <si>
    <t>622212051</t>
  </si>
  <si>
    <t>Montáž kontaktního zateplení vnějšího ostění hl. špalety do 400 mm z polystyrenu tl do 40 mm</t>
  </si>
  <si>
    <t>-1422524414</t>
  </si>
  <si>
    <t>69</t>
  </si>
  <si>
    <t>28376361</t>
  </si>
  <si>
    <t>deska XPS hladký povrch λ=0,034 tl 30mm</t>
  </si>
  <si>
    <t>1780574795</t>
  </si>
  <si>
    <t>(1,3*8+0,72*8)*0,27</t>
  </si>
  <si>
    <t>(3,35+2,2+0,9)*0,23</t>
  </si>
  <si>
    <t>5,847*1,1 'Přepočtené koeficientem množství</t>
  </si>
  <si>
    <t>70</t>
  </si>
  <si>
    <t>622212061</t>
  </si>
  <si>
    <t>Montáž kontaktního zateplení vnějšího ostění hl. špalety do 400 mm z polystyrenu tl do 80 mm</t>
  </si>
  <si>
    <t>-1898180561</t>
  </si>
  <si>
    <t>71</t>
  </si>
  <si>
    <t>283755014R</t>
  </si>
  <si>
    <t>deska XPS hladký povrch λ=0,034 tl 50mm</t>
  </si>
  <si>
    <t>526068796</t>
  </si>
  <si>
    <t>(1,6*2+1,3)*0,27*8</t>
  </si>
  <si>
    <t>(0,72+1,6)*0,27*8+1,6*0,25*6+1,6*0,23*2</t>
  </si>
  <si>
    <t>(1,65*2+3,35)*0,23+(1,65*2+2,2)*0,23</t>
  </si>
  <si>
    <t>(1,65*2+0,9)*0,23+(2,73*2+1)*0,23</t>
  </si>
  <si>
    <t>23,114*1,1 'Přepočtené koeficientem množství</t>
  </si>
  <si>
    <t>72</t>
  </si>
  <si>
    <t>622221131</t>
  </si>
  <si>
    <t>Montáž kontaktního zateplení vnějších stěn z minerální vlny s kolmou orientací tl do 160 mm</t>
  </si>
  <si>
    <t>-1386534637</t>
  </si>
  <si>
    <t>";tl.120;"40,825</t>
  </si>
  <si>
    <t>";tl.140"3,26</t>
  </si>
  <si>
    <t>";tl.160"128,082</t>
  </si>
  <si>
    <t>73</t>
  </si>
  <si>
    <t>63151515</t>
  </si>
  <si>
    <t>deska izolační minerální kontaktních fasád λ=0,041 tl 120mm</t>
  </si>
  <si>
    <t>-1664279653</t>
  </si>
  <si>
    <t>";fasáda B1"(0,315+0,365)*1,6</t>
  </si>
  <si>
    <t>"fasáda C"(6,92-0,755+5,88-0,745)*5</t>
  </si>
  <si>
    <t>-"sokl"(6,92-0,755+5,88-0,745)*0,3</t>
  </si>
  <si>
    <t>-"okna"0,9*1,65-1*2,73-2,2*1,65-3,35*1,65</t>
  </si>
  <si>
    <t>40,825*1,02 'Přepočtené koeficientem množství</t>
  </si>
  <si>
    <t>74</t>
  </si>
  <si>
    <t>63151532</t>
  </si>
  <si>
    <t>deska izolační minerální kontaktních fasád kolmé vlákno λ=0,041 tl 140mm</t>
  </si>
  <si>
    <t>1215755547</t>
  </si>
  <si>
    <t>"fasáda B"(0,315+0,365)*1,6*3</t>
  </si>
  <si>
    <t>3,264*1,02 'Přepočtené koeficientem množství</t>
  </si>
  <si>
    <t>75</t>
  </si>
  <si>
    <t>63151533</t>
  </si>
  <si>
    <t>deska izolační minerální kontaktních fasád λ=0,041 tl 160mm</t>
  </si>
  <si>
    <t>1554467329</t>
  </si>
  <si>
    <t>";fasáda A</t>
  </si>
  <si>
    <t>(6,92-0,755+5,88-0,745)*13,3</t>
  </si>
  <si>
    <t>-"fasáda B"(0,315+0,365)*1,6*3</t>
  </si>
  <si>
    <t>-"fasáda B1"(0,315+0,365)*1,6</t>
  </si>
  <si>
    <t>-"okna"1,3*1,6*8-0,72*1,6*8</t>
  </si>
  <si>
    <t>120,082*1,02 'Přepočtené koeficientem množství</t>
  </si>
  <si>
    <t>76</t>
  </si>
  <si>
    <t>622251105</t>
  </si>
  <si>
    <t>Příplatek k cenám kontaktního zateplení stěn za použití tepelněizolačních zátek z minerální vlny</t>
  </si>
  <si>
    <t>1784180053</t>
  </si>
  <si>
    <t>77</t>
  </si>
  <si>
    <t>622252001</t>
  </si>
  <si>
    <t>Montáž zakládacích soklových lišt kontaktního zateplení</t>
  </si>
  <si>
    <t>-1089073316</t>
  </si>
  <si>
    <t>(6,92-0,755+5,88-0,745)</t>
  </si>
  <si>
    <t>78</t>
  </si>
  <si>
    <t>59051649</t>
  </si>
  <si>
    <t>lišta soklová Al s okapničkou zakládací U 12cm 0,95/200cm</t>
  </si>
  <si>
    <t>583446390</t>
  </si>
  <si>
    <t>11,3*1,05 'Přepočtené koeficientem množství</t>
  </si>
  <si>
    <t>79</t>
  </si>
  <si>
    <t>622325201</t>
  </si>
  <si>
    <t>Oprava vnější vápenocementové štukové omítky složitosti 1 stěn v rozsahu do 10%</t>
  </si>
  <si>
    <t>-858833842</t>
  </si>
  <si>
    <t>"jako otlučení"164,4</t>
  </si>
  <si>
    <t>80</t>
  </si>
  <si>
    <t>622325202</t>
  </si>
  <si>
    <t>Oprava vnější vápenocementové štukové omítky složitosti 1 stěn v rozsahu do 30%</t>
  </si>
  <si>
    <t>-553979881</t>
  </si>
  <si>
    <t>"jako oprava"32</t>
  </si>
  <si>
    <t>81</t>
  </si>
  <si>
    <t>622325203</t>
  </si>
  <si>
    <t>Oprava vnější vápenocementové štukové omítky složitosti 1 stěn v rozsahu do 50%</t>
  </si>
  <si>
    <t>2044240348</t>
  </si>
  <si>
    <t>"jako otlučení"132,15</t>
  </si>
  <si>
    <t>82</t>
  </si>
  <si>
    <t>622511111</t>
  </si>
  <si>
    <t>Tenkovrstvá akrylátová mozaiková střednězrnná omítka včetně penetrace vnějších stěn</t>
  </si>
  <si>
    <t>1050751408</t>
  </si>
  <si>
    <t>"fasáda L"</t>
  </si>
  <si>
    <t>(18,52+2,1+3,2-1*2-1,62+0,15*2*3)*0,36</t>
  </si>
  <si>
    <t>"u schodiště"(3,2+1,03)*0,36</t>
  </si>
  <si>
    <t>"východ terasa schodiště"1,3</t>
  </si>
  <si>
    <t>83</t>
  </si>
  <si>
    <t>622531021</t>
  </si>
  <si>
    <t>Tenkovrstvá silikonová zrnitá omítka tl. 2,0 mm včetně penetrace vnějších stěn</t>
  </si>
  <si>
    <t>-402002761</t>
  </si>
  <si>
    <t>"fasáda A"120,082</t>
  </si>
  <si>
    <t>"1-4 NP fasáda A2+C1"(0,755+0,745)*18,02</t>
  </si>
  <si>
    <t>"fasáda B"3,26</t>
  </si>
  <si>
    <t>"fasáda B1+C"40,825</t>
  </si>
  <si>
    <t>"sokl"5,09</t>
  </si>
  <si>
    <t>"2PP + terasa fasáda A2"132,15</t>
  </si>
  <si>
    <t>-"fasáda L"10,42</t>
  </si>
  <si>
    <t>84</t>
  </si>
  <si>
    <t>629135101</t>
  </si>
  <si>
    <t>Vyrovnávací vrstva pod klempířské prvky z MC š do 150 mm</t>
  </si>
  <si>
    <t>1976626300</t>
  </si>
  <si>
    <t>"2PP"1,95+2,94+2,99+1,98+1,47+1,95</t>
  </si>
  <si>
    <t>85</t>
  </si>
  <si>
    <t>629991011</t>
  </si>
  <si>
    <t>Zakrytí výplní otvorů a svislých ploch fólií přilepenou lepící páskou</t>
  </si>
  <si>
    <t>-1159978490</t>
  </si>
  <si>
    <t>"fasáda"</t>
  </si>
  <si>
    <t>"2PP"(1,97+2,94+2,99+1,98+1,47+1,62)*2,06+1*2*2,42+1,95*0,98</t>
  </si>
  <si>
    <t>"1PP-4NP"1,3*1,6*8+0,72*1,6*8+2,2*1,65+0,9*1,65+3,35*1,65+1*2,73</t>
  </si>
  <si>
    <t>"vnitřní"</t>
  </si>
  <si>
    <t>"1PP"0,9*1,65+1*2,73+1,65*2,2</t>
  </si>
  <si>
    <t>86</t>
  </si>
  <si>
    <t>629995101</t>
  </si>
  <si>
    <t>Očištění vnějších ploch tlakovou vodou</t>
  </si>
  <si>
    <t>-651151907</t>
  </si>
  <si>
    <t>";1PP-4NP"(6,92+5,88)*18,02</t>
  </si>
  <si>
    <t>-"okna"1,3*1,6*8-0,72*1,6*8-3,35*1,65-2,2*1,65-0,9*1,65-1*2,73</t>
  </si>
  <si>
    <t>";2PP"(18,52+2,1+6,94)*3,94-"schody"3</t>
  </si>
  <si>
    <t>-"stěny"1,965*2,06-0,985*2,42-2,94*2,06-2,99*2,06-1,98*2,06+1*2,42-1,47*2,06-1,62*2,06-1,95*0,95</t>
  </si>
  <si>
    <t>";zídka zábradlí"(18,52+2,1+6,94+4,5+6,2-2,8*4-2,4*2-1,5*3-1*2)*2*0,7+0,6*0,6*23</t>
  </si>
  <si>
    <t>";bok schodiště terasy"4,5</t>
  </si>
  <si>
    <t>";ostění"(2,95+2,42*2+2,94+2,06*4+2,99+2,98+2,42*2+1,47+2,06*2+1,62+2,06*2+1,95+0,95*2)*0,15</t>
  </si>
  <si>
    <t>";spodní část krycí desky zídky"(2,8*4+2,4*2+1,5*3+1*2)*0,6</t>
  </si>
  <si>
    <t>87</t>
  </si>
  <si>
    <t>631311115</t>
  </si>
  <si>
    <t>Mazanina tl do 80 mm z betonu prostého bez zvýšených nároků na prostředí tř. C 20/25</t>
  </si>
  <si>
    <t>-470163537</t>
  </si>
  <si>
    <t>"skladba P6 a P6a"69,02*0,065</t>
  </si>
  <si>
    <t>88</t>
  </si>
  <si>
    <t>631311133</t>
  </si>
  <si>
    <t>Mazanina tl do 240 mm z betonu prostého bez zvýšených nároků na prostředí tř. C 12/15</t>
  </si>
  <si>
    <t>1937031276</t>
  </si>
  <si>
    <t>"skladba P3 podbeton"2,35*2,7*0,15</t>
  </si>
  <si>
    <t>89</t>
  </si>
  <si>
    <t>631312141</t>
  </si>
  <si>
    <t>Doplnění rýh v dosavadních mazaninách betonem prostým</t>
  </si>
  <si>
    <t>823470351</t>
  </si>
  <si>
    <t>" sklaba P1 a P1a"((2,7*2,85)-(2,05*2,25)+(4,45*0,4)+(3,5*0,4)+(1*0,6)+(1,6*0,45))*0,065</t>
  </si>
  <si>
    <t>"skladba P1 a P1apodbeton"((2,7*2,85)-(2,15*2,3)+(3,45*0,4)+(3,5*0,4)+(1*0,6)+(1,6*0,45))*0,1</t>
  </si>
  <si>
    <t>";střecha 1PP"(2,6*2+2,05)*0,3*0,06</t>
  </si>
  <si>
    <t>";pro vodu v v podlaze"7*0,15*0,05</t>
  </si>
  <si>
    <t>90</t>
  </si>
  <si>
    <t>631319171</t>
  </si>
  <si>
    <t>Příplatek k mazanině tl do 80 mm za stržení povrchu spodní vrstvy před vložením výztuže</t>
  </si>
  <si>
    <t>-12665643</t>
  </si>
  <si>
    <t>91</t>
  </si>
  <si>
    <t>631319175</t>
  </si>
  <si>
    <t>Příplatek k mazanině tl do 240 mm za stržení povrchu spodní vrstvy před vložením výztuže</t>
  </si>
  <si>
    <t>-136772710</t>
  </si>
  <si>
    <t>92</t>
  </si>
  <si>
    <t>631319195</t>
  </si>
  <si>
    <t>Příplatek k mazanině tl do 80 mm za plochu do 5 m2</t>
  </si>
  <si>
    <t>666066946</t>
  </si>
  <si>
    <t>"skladba P6a"5,65*0,065</t>
  </si>
  <si>
    <t>93</t>
  </si>
  <si>
    <t>631319197</t>
  </si>
  <si>
    <t>Příplatek k mazanině tl do 240 mm za plochu do 5 m2</t>
  </si>
  <si>
    <t>-517281249</t>
  </si>
  <si>
    <t>94</t>
  </si>
  <si>
    <t>631362021</t>
  </si>
  <si>
    <t>Výztuž mazanin svařovanými sítěmi Kari</t>
  </si>
  <si>
    <t>-535162702</t>
  </si>
  <si>
    <t>" sklaba P1 a P1a"((2,7*2,85)-(2,05*2,25)+(4,45*0,4)+(3,5*0,4)+(1*0,6)+(1,6*0,45))*1,351/1000</t>
  </si>
  <si>
    <t>"skladba P1 a P1apodbeton"((2,7*2,85)-(2,15*2,3)+(3,45*0,4)+(3,5*0,4)+(1*0,6)+(1,6*0,45))*3,3/1000</t>
  </si>
  <si>
    <t>"skladba P3 podbeton"2,35*2,7*3,3/1000</t>
  </si>
  <si>
    <t>"skladba P6 a P6a"69,02*1,351/1000</t>
  </si>
  <si>
    <t>95</t>
  </si>
  <si>
    <t>632450121</t>
  </si>
  <si>
    <t>Vyrovnávací cementový potěr tl do 20 mm ze suchých směsí provedený v pásu</t>
  </si>
  <si>
    <t>2080786334</t>
  </si>
  <si>
    <t>"2PP pod vnitřní parapety"(1,95+2,94+2,99+1,98+1,47)*0,35+1,95*0,45</t>
  </si>
  <si>
    <t>96</t>
  </si>
  <si>
    <t>632450122</t>
  </si>
  <si>
    <t>Vyrovnávací cementový potěr tl do 30 mm ze suchých směsí provedený v pásu</t>
  </si>
  <si>
    <t>-377061384</t>
  </si>
  <si>
    <t>";nový vstup 1PP"1*0,3</t>
  </si>
  <si>
    <t>";nový vstup 1NP-4NP"1,2*0,3*4</t>
  </si>
  <si>
    <t>";nový vstup 2PP"1*0,5</t>
  </si>
  <si>
    <t>97</t>
  </si>
  <si>
    <t>632451034</t>
  </si>
  <si>
    <t>Vyrovnávací potěr tl do 50 mm z MC 15 provedený v ploše</t>
  </si>
  <si>
    <t>-2134363161</t>
  </si>
  <si>
    <t>"ochranný potěr skladba P3"2,3*2,15</t>
  </si>
  <si>
    <t>98</t>
  </si>
  <si>
    <t>632481213</t>
  </si>
  <si>
    <t>Separační vrstva z PE fólie</t>
  </si>
  <si>
    <t>-1352430384</t>
  </si>
  <si>
    <t>"skladba P6 a P6a"69,02</t>
  </si>
  <si>
    <t>99</t>
  </si>
  <si>
    <t>632922911
R</t>
  </si>
  <si>
    <t xml:space="preserve">Kladení dlaždic 30 x 30 cm na terče plastové-použití stávajících terčů a dlažby
</t>
  </si>
  <si>
    <t>1763279328</t>
  </si>
  <si>
    <t>";rozebrání"3*2,9+1,7*0,9</t>
  </si>
  <si>
    <t>-"šachta"2,05*2,3</t>
  </si>
  <si>
    <t>";rozebrání pro KZS soklu"(6,92+5,88)*0,9</t>
  </si>
  <si>
    <t>100</t>
  </si>
  <si>
    <t>632922992
R</t>
  </si>
  <si>
    <t xml:space="preserve">Úpravy dlaždic teracových, 30x30 cm-pro průnik dlažbou přesun schodiště
</t>
  </si>
  <si>
    <t>16259791</t>
  </si>
  <si>
    <t>101</t>
  </si>
  <si>
    <t>632922993
R</t>
  </si>
  <si>
    <t xml:space="preserve">Přiřezání dlaždic betonových diamant. kotoučem tl. 30 mm
</t>
  </si>
  <si>
    <t>884664894</t>
  </si>
  <si>
    <t>2,3*2+2,05+6,92+5,88</t>
  </si>
  <si>
    <t>102</t>
  </si>
  <si>
    <t>634111113</t>
  </si>
  <si>
    <t>Obvodová dilatace pružnou těsnicí páskou v 80 mm mezi stěnou a mazaninou</t>
  </si>
  <si>
    <t>828829886</t>
  </si>
  <si>
    <t>"skladba P6 a P6a"</t>
  </si>
  <si>
    <t>"m.č.S11"(1,525+1,75)*2</t>
  </si>
  <si>
    <t>"m.č.S12"(1,7+1,75)*2</t>
  </si>
  <si>
    <t>"m.č.S10"(11,09+4,14+0,17+0,385+3,475+1,875+7,35+6,33+0,8*2+0,44*2)</t>
  </si>
  <si>
    <t>103</t>
  </si>
  <si>
    <t>634662112</t>
  </si>
  <si>
    <t>Výplň dilatačních spar šířky do 15 mm v mazaninách akrylátovým tmelem</t>
  </si>
  <si>
    <t>2037903488</t>
  </si>
  <si>
    <t>"m.č.S10"6,33*2</t>
  </si>
  <si>
    <t>104</t>
  </si>
  <si>
    <t>634911124</t>
  </si>
  <si>
    <t>Řezání dilatačních spár š 10 mm hl do 80 mm v čerstvé betonové mazanině</t>
  </si>
  <si>
    <t>-1245978846</t>
  </si>
  <si>
    <t>105</t>
  </si>
  <si>
    <t>642942111</t>
  </si>
  <si>
    <t>Osazování zárubní nebo rámů dveřních kovových do 2,5 m2 na MC</t>
  </si>
  <si>
    <t>-41733506</t>
  </si>
  <si>
    <t>"Z1"3</t>
  </si>
  <si>
    <t>"Z2"2</t>
  </si>
  <si>
    <t>"Z3"3</t>
  </si>
  <si>
    <t>"Z4"2</t>
  </si>
  <si>
    <t>106</t>
  </si>
  <si>
    <t>553-Z1R</t>
  </si>
  <si>
    <t>zárubeň ocelová typ U  tl.stěny 125 600 L/P dle tabulky výrobků ozn.Z1L,Z1P</t>
  </si>
  <si>
    <t>-63551697</t>
  </si>
  <si>
    <t>107</t>
  </si>
  <si>
    <t>553-Z2R</t>
  </si>
  <si>
    <t>zárubeň ocelová typ U  tl.stěny 125 700 L/P dle tabulky výrobků ozn.Z2L</t>
  </si>
  <si>
    <t>308632300</t>
  </si>
  <si>
    <t>108</t>
  </si>
  <si>
    <t>553-Z3R</t>
  </si>
  <si>
    <t>zárubeň ocelová typ U  tl.stěny 125 800 L/P dle tabulky výrobků ozn.Z3L,Z3P</t>
  </si>
  <si>
    <t>-657065890</t>
  </si>
  <si>
    <t>109</t>
  </si>
  <si>
    <t>553-Z4R</t>
  </si>
  <si>
    <t>zárubeň ocelová typ U s PO EI 30 DP3-C  tl.stěny 150 800 L/P dle tabulky výrobků ozn.Z4L</t>
  </si>
  <si>
    <t>-1757075058</t>
  </si>
  <si>
    <t>110</t>
  </si>
  <si>
    <t>64494-R11</t>
  </si>
  <si>
    <t>Montáž a dodávka větrací PVC mřížky se síťkou proti hmyzu 300 x 300 mm kompletní provedení dle tabulky výrobků ozn.R11</t>
  </si>
  <si>
    <t>1844891462</t>
  </si>
  <si>
    <t>111</t>
  </si>
  <si>
    <t>648-R5R</t>
  </si>
  <si>
    <t>Osazování a dodávka vnitřních parapetních desek z litého mramoru pro okno hl.350 mm délka 1950 mm dle tabulky výrobků ozn.R5</t>
  </si>
  <si>
    <t>1593318953</t>
  </si>
  <si>
    <t>112</t>
  </si>
  <si>
    <t>648-R6R</t>
  </si>
  <si>
    <t>Osazování a dodávka vnitřních parapetních desek z litého mramoru pro okno hl.350 mm délka 2940 mm dle tabulky výrobků ozn.R6</t>
  </si>
  <si>
    <t>-74958681</t>
  </si>
  <si>
    <t>113</t>
  </si>
  <si>
    <t>648-R7R</t>
  </si>
  <si>
    <t>Osazování a dodávka vnitřních parapetních desek z litého mramoru pro okno hl.350 mm délka 2990 mm dle tabulky výrobků ozn.R7</t>
  </si>
  <si>
    <t>2820716</t>
  </si>
  <si>
    <t>114</t>
  </si>
  <si>
    <t>648-R8R</t>
  </si>
  <si>
    <t>Osazování a dodávka vnitřních parapetních desek z litého mramoru pro okno hl.350 mm délka 1980 mm dle tabulky výrobků ozn.R8</t>
  </si>
  <si>
    <t>2086576010</t>
  </si>
  <si>
    <t>115</t>
  </si>
  <si>
    <t>648-R9R</t>
  </si>
  <si>
    <t>Osazování a dodávka vnitřních parapetních desek z litého mramoru pro okno hl.350 mm délka 1470 mm dle tabulky výrobků ozn.R9</t>
  </si>
  <si>
    <t>-380391739</t>
  </si>
  <si>
    <t>116</t>
  </si>
  <si>
    <t>648-R10R</t>
  </si>
  <si>
    <t>Osazování a dodávka vnitřních parapetních desek z litého mramoru pro okno hl.450 mm délka 1950 mm dle tabulky výrobků ozn.R10</t>
  </si>
  <si>
    <t>625334693</t>
  </si>
  <si>
    <t>Ostatní konstrukce a práce, bourání</t>
  </si>
  <si>
    <t>117</t>
  </si>
  <si>
    <t>941111121</t>
  </si>
  <si>
    <t>Montáž lešení řadového trubkového lehkého s podlahami zatížení do 200 kg/m2 š do 1,2 m v do 10 m</t>
  </si>
  <si>
    <t>100731220</t>
  </si>
  <si>
    <t>";pro opěrnou zeď"32</t>
  </si>
  <si>
    <t>118</t>
  </si>
  <si>
    <t>941111132</t>
  </si>
  <si>
    <t>Montáž lešení řadového trubkového lehkého s podlahami zatížení do 200 kg/m2 š do 1,5 m v do 25 m</t>
  </si>
  <si>
    <t>1905354733</t>
  </si>
  <si>
    <t>(14,8+3,3*2)*18,5</t>
  </si>
  <si>
    <t>(18,5+3+4,5)*4,9</t>
  </si>
  <si>
    <t>119</t>
  </si>
  <si>
    <t>941111221</t>
  </si>
  <si>
    <t>Příplatek k lešení řadovému trubkovému lehkému s podlahami š 1,2 m v 10 m za první a ZKD den použití</t>
  </si>
  <si>
    <t>-926790552</t>
  </si>
  <si>
    <t>32*60</t>
  </si>
  <si>
    <t>120</t>
  </si>
  <si>
    <t>941111232</t>
  </si>
  <si>
    <t>Příplatek k lešení řadovému trubkovému lehkému s podlahami š 1,5 m v 25 m za první a ZKD den použití</t>
  </si>
  <si>
    <t>479908431</t>
  </si>
  <si>
    <t>523,300*90</t>
  </si>
  <si>
    <t>121</t>
  </si>
  <si>
    <t>941111821</t>
  </si>
  <si>
    <t>Demontáž lešení řadového trubkového lehkého s podlahami zatížení do 200 kg/m2 š do 1,2 m v do 10 m</t>
  </si>
  <si>
    <t>-1737952238</t>
  </si>
  <si>
    <t>122</t>
  </si>
  <si>
    <t>941111832</t>
  </si>
  <si>
    <t>Demontáž lešení řadového trubkového lehkého s podlahami zatížení do 200 kg/m2 š do 1,5 m v do 25 m</t>
  </si>
  <si>
    <t>-1345639076</t>
  </si>
  <si>
    <t>123</t>
  </si>
  <si>
    <t>944511111</t>
  </si>
  <si>
    <t>Montáž ochranné sítě z textilie z umělých vláken</t>
  </si>
  <si>
    <t>182647326</t>
  </si>
  <si>
    <t>523,3+32</t>
  </si>
  <si>
    <t>124</t>
  </si>
  <si>
    <t>944511211</t>
  </si>
  <si>
    <t>Příplatek k ochranné síti za první a ZKD den použití</t>
  </si>
  <si>
    <t>-215627158</t>
  </si>
  <si>
    <t>555,3*90+32*60</t>
  </si>
  <si>
    <t>125</t>
  </si>
  <si>
    <t>944511811</t>
  </si>
  <si>
    <t>Demontáž ochranné sítě z textilie z umělých vláken</t>
  </si>
  <si>
    <t>1694690031</t>
  </si>
  <si>
    <t>126</t>
  </si>
  <si>
    <t>949101111</t>
  </si>
  <si>
    <t>Lešení pomocné pro objekty pozemních staveb s lešeňovou podlahou v do 1,9 m zatížení do 150 kg/m2</t>
  </si>
  <si>
    <t>1788208105</t>
  </si>
  <si>
    <t>";m.č.0.01"8,7</t>
  </si>
  <si>
    <t>";m.č.0,02"21,22</t>
  </si>
  <si>
    <t>";m.č.0.03"7,99</t>
  </si>
  <si>
    <t>";chodba 1-4NP"1,2*4</t>
  </si>
  <si>
    <t>";S01"6,98</t>
  </si>
  <si>
    <t>";S02"4</t>
  </si>
  <si>
    <t>";S03"1,22</t>
  </si>
  <si>
    <t>";S04"5,37</t>
  </si>
  <si>
    <t>"provozovna I"69,02</t>
  </si>
  <si>
    <t>"provozovna II"58,61</t>
  </si>
  <si>
    <t>127</t>
  </si>
  <si>
    <t>949121122</t>
  </si>
  <si>
    <t>Montáž lešení lehkého kozového dílcového ve schodišti v do 3,5 m</t>
  </si>
  <si>
    <t>sada</t>
  </si>
  <si>
    <t>-192051790</t>
  </si>
  <si>
    <t>128</t>
  </si>
  <si>
    <t>949121222</t>
  </si>
  <si>
    <t>Příplatek k lešení lehkému kozovému dílcovému ve schodišti v do 3,5 m za první a ZKD den použití</t>
  </si>
  <si>
    <t>1870126939</t>
  </si>
  <si>
    <t>2*60</t>
  </si>
  <si>
    <t>129</t>
  </si>
  <si>
    <t>949121822</t>
  </si>
  <si>
    <t>Demontáž lešení lehkého kozového dílcového ve schodišti v do 3,5 m</t>
  </si>
  <si>
    <t>-311517996</t>
  </si>
  <si>
    <t>130</t>
  </si>
  <si>
    <t>949321113</t>
  </si>
  <si>
    <t>Montáž lešení dílcového do šachet o půdorysné ploše do 6 m2 v do 30 m</t>
  </si>
  <si>
    <t>227135432</t>
  </si>
  <si>
    <t>131</t>
  </si>
  <si>
    <t>949321211</t>
  </si>
  <si>
    <t>Příplatek k lešení dílcovému do šachet do 6 m2 v do 30 m za první a ZKD den použití</t>
  </si>
  <si>
    <t>-1535376420</t>
  </si>
  <si>
    <t>23,9*60</t>
  </si>
  <si>
    <t>132</t>
  </si>
  <si>
    <t>949321813</t>
  </si>
  <si>
    <t>Demontáž lešení dílcového do šachet o půdorysné ploše do 6 m2 v do 30 m</t>
  </si>
  <si>
    <t>-1099652260</t>
  </si>
  <si>
    <t>133</t>
  </si>
  <si>
    <t>952901110R</t>
  </si>
  <si>
    <t>Čištění mytím vnějších ploch oken a dveří</t>
  </si>
  <si>
    <t>1197969425</t>
  </si>
  <si>
    <t>"okna"1,3*1,6*8+0,72*1,6*8+2,2*1,65+3,35*1,65</t>
  </si>
  <si>
    <t>"výtah"(0,92*2+2,05)*(12,46+1,6)</t>
  </si>
  <si>
    <t>134</t>
  </si>
  <si>
    <t>952901111</t>
  </si>
  <si>
    <t>Vyčištění budov bytové a občanské výstavby při výšce podlaží do 4 m</t>
  </si>
  <si>
    <t>-1187998607</t>
  </si>
  <si>
    <t>";1PP"41,04</t>
  </si>
  <si>
    <t>";2PP"20,7+69,02+58,61</t>
  </si>
  <si>
    <t>135</t>
  </si>
  <si>
    <t>952902031</t>
  </si>
  <si>
    <t>Čištění budov omytí hladkých podlah</t>
  </si>
  <si>
    <t>-700195918</t>
  </si>
  <si>
    <t>";chodba 1-4NP"27*4</t>
  </si>
  <si>
    <t>136</t>
  </si>
  <si>
    <t>952902121</t>
  </si>
  <si>
    <t>Čištění budov zametení drsných podlah</t>
  </si>
  <si>
    <t>-1558195545</t>
  </si>
  <si>
    <t>";terasa"127</t>
  </si>
  <si>
    <t>";chodník"55</t>
  </si>
  <si>
    <t>137</t>
  </si>
  <si>
    <t>952902221</t>
  </si>
  <si>
    <t>Čištění budov zametení schodišť</t>
  </si>
  <si>
    <t>273413764</t>
  </si>
  <si>
    <t>"venkovní schody"40</t>
  </si>
  <si>
    <t>138</t>
  </si>
  <si>
    <t>953953611R</t>
  </si>
  <si>
    <t xml:space="preserve">Zřízení ochrany podlah geotextílie,fólie a desek z dřevotřísky </t>
  </si>
  <si>
    <t>-213973144</t>
  </si>
  <si>
    <t>"dlažba terasy u zábradlí"40</t>
  </si>
  <si>
    <t>"dlažba terasy pod lešením"35</t>
  </si>
  <si>
    <t>"chodby domu 1-4NP před výtahem"4,5*4</t>
  </si>
  <si>
    <t>139</t>
  </si>
  <si>
    <t>953953612R</t>
  </si>
  <si>
    <t xml:space="preserve">Odstranění ochrany podlah z geotextílie,fólie a desek z dřevotřísky </t>
  </si>
  <si>
    <t>1312721307</t>
  </si>
  <si>
    <t>140</t>
  </si>
  <si>
    <t>953981250
R</t>
  </si>
  <si>
    <t xml:space="preserve">Přikotvení předloženého ocel.schodiště ke stěně objektu pomocí závit.tyčí do chem.hmoždinek (3ks)
</t>
  </si>
  <si>
    <t>-720270247</t>
  </si>
  <si>
    <t>141</t>
  </si>
  <si>
    <t>953981260
R</t>
  </si>
  <si>
    <t xml:space="preserve">Osazení nápisu na fasádě kotvením
</t>
  </si>
  <si>
    <t>-475171865</t>
  </si>
  <si>
    <t>142</t>
  </si>
  <si>
    <t>953999004
R</t>
  </si>
  <si>
    <t xml:space="preserve">Demontáž a zpětná montáž cedulí na fasádu-kompletní provedení
</t>
  </si>
  <si>
    <t>-1806391459</t>
  </si>
  <si>
    <t>";číslo popisné"2</t>
  </si>
  <si>
    <t>";firemní nápis"1</t>
  </si>
  <si>
    <t>143</t>
  </si>
  <si>
    <t>953999005
R</t>
  </si>
  <si>
    <t xml:space="preserve">Demontáž světelných a reklamních nápisů vč.případného uskladnění
</t>
  </si>
  <si>
    <t>359462695</t>
  </si>
  <si>
    <t>144</t>
  </si>
  <si>
    <t>961055111</t>
  </si>
  <si>
    <t>Bourání základů ze ŽB</t>
  </si>
  <si>
    <t>1336864870</t>
  </si>
  <si>
    <t>"pro šachtu i kanal."(2,7*2,85)*0,3</t>
  </si>
  <si>
    <t>"pro kanalizaci"((4,45+3,5)*0,4+1,6*0,45+1*0,6)*0,3</t>
  </si>
  <si>
    <t>145</t>
  </si>
  <si>
    <t>962031132</t>
  </si>
  <si>
    <t>Bourání příček z cihel pálených na MVC tl do 100 mm</t>
  </si>
  <si>
    <t>1306084459</t>
  </si>
  <si>
    <t>"1PP"2,96*3,24-0,8*2</t>
  </si>
  <si>
    <t>"2PP"0,9*3,46-"dveře"0,8*2+(1,6+3,61+0,78+2,12)*3,46-"dveře"(0,8+0,6*2)*2</t>
  </si>
  <si>
    <t>(1,85+3,5+2,25)*3,22-"dveře"(0,8+0,9)*2+1,46*3,22</t>
  </si>
  <si>
    <t>146</t>
  </si>
  <si>
    <t>962031133</t>
  </si>
  <si>
    <t>Bourání příček z cihel pálených na MVC tl do 150 mm</t>
  </si>
  <si>
    <t>-1114081997</t>
  </si>
  <si>
    <t>"2PP"(1,07+3,84+0,95+0,97+0,25+0,95*2)*3,22-"dveře"0,6*3*2</t>
  </si>
  <si>
    <t>0,95*2,9-"dveře"0,6*2</t>
  </si>
  <si>
    <t>+1,1*3,22-"dveře"0,6*2</t>
  </si>
  <si>
    <t>147</t>
  </si>
  <si>
    <t>962032230</t>
  </si>
  <si>
    <t>Bourání zdiva z cihel pálených nebo vápenopískových na MV nebo MVC do 1 m3</t>
  </si>
  <si>
    <t>-1679368942</t>
  </si>
  <si>
    <t>0,72*2,9*0,165+0,705*2,9*0,18+(2,8*2,9-0,9*2)*0,17</t>
  </si>
  <si>
    <t>(0,97*2,9-0,6*2)*0,19+3,54*3,22*0,175</t>
  </si>
  <si>
    <t>(1,13*3,22-0,6*2)*0,18+1,13*3,46*0,16+1,1*0,295*3,46</t>
  </si>
  <si>
    <t>";parapet 2PP"0,52*0,36*1</t>
  </si>
  <si>
    <t>";parapet 1PP"1,06*0,3*1,4</t>
  </si>
  <si>
    <t>";parapet 1NP-4NP"1,05*0,95*0,3*4</t>
  </si>
  <si>
    <t>148</t>
  </si>
  <si>
    <t>962086111</t>
  </si>
  <si>
    <t>Bourání příček z plynosilikátu tl do 150 mm</t>
  </si>
  <si>
    <t>-130129312</t>
  </si>
  <si>
    <t>"1PP"(2,68+1,2+1,45)*3,24-0,8*2</t>
  </si>
  <si>
    <t>"2PP prodejní pult"18</t>
  </si>
  <si>
    <t>"2PP předstěna WC"1,85*1,5</t>
  </si>
  <si>
    <t>149</t>
  </si>
  <si>
    <t>965042121</t>
  </si>
  <si>
    <t>Bourání podkladů pod dlažby nebo mazanin betonových nebo z litého asfaltu tl do 100 mm pl do 1 m2</t>
  </si>
  <si>
    <t>-1250261966</t>
  </si>
  <si>
    <t>"pro kanalizaci"(1,6*0,45+1*0,6)*0,065</t>
  </si>
  <si>
    <t>150</t>
  </si>
  <si>
    <t>965042131</t>
  </si>
  <si>
    <t>Bourání podkladů pod dlažby nebo mazanin betonových nebo z litého asfaltu tl do 100 mm pl do 4 m2</t>
  </si>
  <si>
    <t>1725105700</t>
  </si>
  <si>
    <t>";pro šachtu i kanal."(2,7*2,85)*0,065</t>
  </si>
  <si>
    <t>";pro kanalizaci"(3,5+4,45)*0,4*0,065</t>
  </si>
  <si>
    <t>";1PP pro výtah"6,5*0,06</t>
  </si>
  <si>
    <t>151</t>
  </si>
  <si>
    <t>965046111</t>
  </si>
  <si>
    <t>Broušení stávajících betonových podlah úběr do 3 mm</t>
  </si>
  <si>
    <t>-522199838</t>
  </si>
  <si>
    <t>"odstranění zbytků lepidla nebo malty"</t>
  </si>
  <si>
    <t>"2PP provozovna I"91,5</t>
  </si>
  <si>
    <t>"2PP provozovna II"1,52*0,78+1,865*1,585+19,2</t>
  </si>
  <si>
    <t>"m.č.0.01"8,7</t>
  </si>
  <si>
    <t>152</t>
  </si>
  <si>
    <t>965081213</t>
  </si>
  <si>
    <t>Bourání podlah z dlaždic keramických nebo xylolitových tl do 10 mm plochy přes 1 m2</t>
  </si>
  <si>
    <t>-1809554375</t>
  </si>
  <si>
    <t>"2PP provozovna II"1,52*0,78+1,865*1,585</t>
  </si>
  <si>
    <t>153</t>
  </si>
  <si>
    <t>965081428R</t>
  </si>
  <si>
    <t xml:space="preserve">Rozebrání bet.dlažeb kladených na terče s přemístěním na vzdálenost do 5 m
</t>
  </si>
  <si>
    <t>-1242832434</t>
  </si>
  <si>
    <t>154</t>
  </si>
  <si>
    <t>965081611</t>
  </si>
  <si>
    <t>Odsekání soklíků rovných</t>
  </si>
  <si>
    <t>2040899940</t>
  </si>
  <si>
    <t>"1-4 NP"1,5*4</t>
  </si>
  <si>
    <t>"2PP provozovna I"51</t>
  </si>
  <si>
    <t>"2PP provozovna II"7</t>
  </si>
  <si>
    <t>155</t>
  </si>
  <si>
    <t>967031132</t>
  </si>
  <si>
    <t>Přisekání rovných ostění v cihelném zdivu na MV nebo MVC</t>
  </si>
  <si>
    <t>101985501</t>
  </si>
  <si>
    <t>";2PP odbourání parapetu"1*0,52+0,52*0,36*2</t>
  </si>
  <si>
    <t>";1PP nový vstup"(2,73+1*2)*0,3</t>
  </si>
  <si>
    <t>";1-4NP nový vstup parapet"(0,95+1,2)*0,3*4</t>
  </si>
  <si>
    <t>156</t>
  </si>
  <si>
    <t>967031732</t>
  </si>
  <si>
    <t>Přisekání plošné zdiva z cihel pálených na MV nebo MVC tl do 100 mm</t>
  </si>
  <si>
    <t>777655195</t>
  </si>
  <si>
    <t>";po příčkách 1PP"3,24*0,1*2</t>
  </si>
  <si>
    <t>" 2PP po vybouraných příčkách"2,9*(0,19+0,18+0,15)+3,22*(0,15*5+0,12+0,18*2+0,115*2)+3,46*(0,1*5+0,16+0,295)</t>
  </si>
  <si>
    <t>"2PP v místě nové výtah.šachty"2*3,22+"odbouraná část příčky v místě řeložky kanalizace"2,9*0,17</t>
  </si>
  <si>
    <t>157</t>
  </si>
  <si>
    <t>967031734</t>
  </si>
  <si>
    <t>Přisekání plošné zdiva z cihel pálených na MV nebo MVC tl do 300 mm</t>
  </si>
  <si>
    <t>-963797366</t>
  </si>
  <si>
    <t>"ostění 1-4 np"0,15*2,55*4</t>
  </si>
  <si>
    <t>158</t>
  </si>
  <si>
    <t>968062355</t>
  </si>
  <si>
    <t>Vybourání dřevěných rámů oken dvojitých včetně křídel pl do 2 m2</t>
  </si>
  <si>
    <t>-1783540540</t>
  </si>
  <si>
    <t>"1-4NP"1,2*1,6*4</t>
  </si>
  <si>
    <t>159</t>
  </si>
  <si>
    <t>968062356</t>
  </si>
  <si>
    <t>Vybourání dřevěných rámů oken dvojitých včetně křídel pl do 4 m2</t>
  </si>
  <si>
    <t>143753281</t>
  </si>
  <si>
    <t>"1PP"1,4*1,65*2+1,43*2,73</t>
  </si>
  <si>
    <t>160</t>
  </si>
  <si>
    <t>968062375</t>
  </si>
  <si>
    <t>Vybourání dřevěných rámů oken zdvojených včetně křídel pl do 2 m2</t>
  </si>
  <si>
    <t>-1403998070</t>
  </si>
  <si>
    <t>"2PP"1,95*0,95</t>
  </si>
  <si>
    <t>161</t>
  </si>
  <si>
    <t>968062456</t>
  </si>
  <si>
    <t>Vybourání dřevěných dveřních zárubní pl přes 2 m2</t>
  </si>
  <si>
    <t>-37629691</t>
  </si>
  <si>
    <t>"výkladec"1,62*2,06+0,985*2,42</t>
  </si>
  <si>
    <t>162</t>
  </si>
  <si>
    <t>968062746</t>
  </si>
  <si>
    <t>Vybourání stěn dřevěných plných, zasklených nebo výkladních pl do 4 m2</t>
  </si>
  <si>
    <t>-2139373658</t>
  </si>
  <si>
    <t>"výkladec"1,47*2,06</t>
  </si>
  <si>
    <t>163</t>
  </si>
  <si>
    <t>968062747</t>
  </si>
  <si>
    <t>Vybourání stěn dřevěných plných, zasklených nebo výkladních pl přes 4 m2</t>
  </si>
  <si>
    <t>1058430276</t>
  </si>
  <si>
    <t>"výkladec"(2,99+2,94+2,98+1,965)*2,06</t>
  </si>
  <si>
    <t>164</t>
  </si>
  <si>
    <t>968072455</t>
  </si>
  <si>
    <t>Vybourání kovových dveřních zárubní pl do 2 m2</t>
  </si>
  <si>
    <t>2132434570</t>
  </si>
  <si>
    <t>";1PP"0,8*2*2</t>
  </si>
  <si>
    <t>"2PP"(0,6*11+0,8*3+0,9)*2</t>
  </si>
  <si>
    <t>165</t>
  </si>
  <si>
    <t>969011121</t>
  </si>
  <si>
    <t>Vybourání vodovodního nebo plynového vedení DN do 52</t>
  </si>
  <si>
    <t>-2117327394</t>
  </si>
  <si>
    <t>166</t>
  </si>
  <si>
    <t>969021111</t>
  </si>
  <si>
    <t>Vybourání kanalizačního potrubí DN do 100</t>
  </si>
  <si>
    <t>-1647931706</t>
  </si>
  <si>
    <t>167</t>
  </si>
  <si>
    <t>970251250
R</t>
  </si>
  <si>
    <t>Řezání železobetonu hl. řezu 250 mm</t>
  </si>
  <si>
    <t>-1773858002</t>
  </si>
  <si>
    <t>"1PP pro výtah.šachtu"(2,3*2+2,05)</t>
  </si>
  <si>
    <t>168</t>
  </si>
  <si>
    <t>970251350
R</t>
  </si>
  <si>
    <t>Řezání železobetonu hl. řezu 350 mm</t>
  </si>
  <si>
    <t>981313259</t>
  </si>
  <si>
    <t>"pro šachtu i kanal."2,7*2+2,85</t>
  </si>
  <si>
    <t>"pro kanalizaci"9*2+0,4*2+1*2+0,4+(1+0,6)*2+(0,45+1,6*2)</t>
  </si>
  <si>
    <t>169</t>
  </si>
  <si>
    <t>971033361</t>
  </si>
  <si>
    <t>Vybourání otvorů ve zdivu cihelném pl do 0,09 m2 na MVC nebo MV tl do 600 mm</t>
  </si>
  <si>
    <t>585331296</t>
  </si>
  <si>
    <t>"pro vodu"1</t>
  </si>
  <si>
    <t>170</t>
  </si>
  <si>
    <t>971052471</t>
  </si>
  <si>
    <t>Vybourání nebo prorážení otvorů v ŽB příčkách a zdech pl do 0,25 m2 tl do 750 mm</t>
  </si>
  <si>
    <t>-1629580321</t>
  </si>
  <si>
    <t>"2PP pro odvětrání"1</t>
  </si>
  <si>
    <t>171</t>
  </si>
  <si>
    <t>972054691</t>
  </si>
  <si>
    <t>Vybourání otvorů v ŽB stropech nebo klenbách pl do 4 m2 tl přes 80 mm</t>
  </si>
  <si>
    <t>-2027515253</t>
  </si>
  <si>
    <t>"1PP"2,05*2,3*0,25</t>
  </si>
  <si>
    <t>172</t>
  </si>
  <si>
    <t>973031151</t>
  </si>
  <si>
    <t>Vysekání výklenků ve zdivu cihelném na MV nebo MVC pl přes 0,25 m2</t>
  </si>
  <si>
    <t>-1728597551</t>
  </si>
  <si>
    <t>"pro vodoměr"0,4*0,4*0,15*2</t>
  </si>
  <si>
    <t>173</t>
  </si>
  <si>
    <t>974031153</t>
  </si>
  <si>
    <t>Vysekání rýh ve zdivu cihelném hl do 100 mm š do 100 mm</t>
  </si>
  <si>
    <t>-687394150</t>
  </si>
  <si>
    <t>174</t>
  </si>
  <si>
    <t>974042544</t>
  </si>
  <si>
    <t>Vysekání rýh v dlažbě betonové nebo jiné monolitické hl do 70 mm š do 150 mm</t>
  </si>
  <si>
    <t>-1218036696</t>
  </si>
  <si>
    <t>"pro vodu v podlaze"7</t>
  </si>
  <si>
    <t>175</t>
  </si>
  <si>
    <t>976080111
R</t>
  </si>
  <si>
    <t xml:space="preserve">Sejmutí stávajícího nápisu na fasádě vč.přesunu dle technické zprávy
</t>
  </si>
  <si>
    <t>1303663399</t>
  </si>
  <si>
    <t>176</t>
  </si>
  <si>
    <t>978011121</t>
  </si>
  <si>
    <t>Otlučení (osekání) vnitřní vápenné nebo vápenocementové omítky stropů v rozsahu do 10 %</t>
  </si>
  <si>
    <t>1950927949</t>
  </si>
  <si>
    <t>"jako oprava"17,733</t>
  </si>
  <si>
    <t>177</t>
  </si>
  <si>
    <t>978013141</t>
  </si>
  <si>
    <t>Otlučení (osekání) vnitřní vápenné nebo vápenocementové omítky stěn v rozsahu do 30 %</t>
  </si>
  <si>
    <t>-254470914</t>
  </si>
  <si>
    <t>178</t>
  </si>
  <si>
    <t>978013191</t>
  </si>
  <si>
    <t>Otlučení (osekání) vnitřní vápenné nebo vápenocementové omítky stěn v rozsahu do 100 %</t>
  </si>
  <si>
    <t>-1163848607</t>
  </si>
  <si>
    <t>"1-4NP"(1,5*3,45)*4-(1,2*1,6)*4+"ostění"(1,26+1,6*2)*0,12*4</t>
  </si>
  <si>
    <t>"m.č.0,01"(1,79+0,15)*3,24-0,8*2</t>
  </si>
  <si>
    <t>"v místě výtah.šachty nad obklad"2,05*1,2</t>
  </si>
  <si>
    <t>"pro nový obklad m.č.S24"(2+0,12)*2</t>
  </si>
  <si>
    <t>"pro nový obklad m.č.S25"(0,96+1,2)*2</t>
  </si>
  <si>
    <t>179</t>
  </si>
  <si>
    <t>978015321</t>
  </si>
  <si>
    <t>Otlučení (osekání) vnější vápenné nebo vápenocementové omítky stupně členitosti 1 a 2 rozsahu do 10%</t>
  </si>
  <si>
    <t>758482343</t>
  </si>
  <si>
    <t>";1PP-4NP"(6,92-0,755+5,88-0,745)*18,02</t>
  </si>
  <si>
    <t>180</t>
  </si>
  <si>
    <t>978015341</t>
  </si>
  <si>
    <t>Otlučení (osekání) vnější vápenné nebo vápenocementové omítky stupně členitosti 1 a 2 rozsahu do 30%</t>
  </si>
  <si>
    <t>-1558842685</t>
  </si>
  <si>
    <t>181</t>
  </si>
  <si>
    <t>978015361</t>
  </si>
  <si>
    <t>Otlučení (osekání) vnější vápenné nebo vápenocementové omítky stupně členitosti 1 a 2 rozsahu do 50%</t>
  </si>
  <si>
    <t>-2008893139</t>
  </si>
  <si>
    <t>182</t>
  </si>
  <si>
    <t>978015391</t>
  </si>
  <si>
    <t>Otlučení (osekání) vnější vápenné nebo vápenocementové omítky stupně členitosti 1 a 2 do 100%</t>
  </si>
  <si>
    <t>977314251</t>
  </si>
  <si>
    <t>";ostění oken 1-4 NP"((1,3+1,6*2)*8+(1,6*2+0,72)*8+(1,65*2+3,35)+(1,65*2+2,2)+(1,65+0,9+1,65+1))*0,11</t>
  </si>
  <si>
    <t>183</t>
  </si>
  <si>
    <t>978059541</t>
  </si>
  <si>
    <t>Odsekání a odebrání obkladů stěn z vnitřních obkládaček plochy přes 1 m2</t>
  </si>
  <si>
    <t>-565414078</t>
  </si>
  <si>
    <t>"2PP provozovna I"</t>
  </si>
  <si>
    <t>"ponechané zdivo"(1,46+0,31)*2+(1,43+1,47+0,82+1,05+1,395+0,89+2,25+1,14)*2+(1,845+0,24)*2</t>
  </si>
  <si>
    <t>"2PP provozovna II"</t>
  </si>
  <si>
    <t>"ponechané zdivo"(1,865+0,3)*2</t>
  </si>
  <si>
    <t>184</t>
  </si>
  <si>
    <t>978059611</t>
  </si>
  <si>
    <t>Odsekání a odebrání obkladů stěn z vnějších obkládaček plochy do 1 m2</t>
  </si>
  <si>
    <t>-197806040</t>
  </si>
  <si>
    <t>";parapety 2PP"(1,97+2,94+2,99+2,98+1,47+1,95)*0,15</t>
  </si>
  <si>
    <t>997</t>
  </si>
  <si>
    <t>Přesun sutě</t>
  </si>
  <si>
    <t>185</t>
  </si>
  <si>
    <t>997013157</t>
  </si>
  <si>
    <t>Vnitrostaveništní doprava suti a vybouraných hmot pro budovy v do 24 m s omezením mechanizace</t>
  </si>
  <si>
    <t>40584782</t>
  </si>
  <si>
    <t>186</t>
  </si>
  <si>
    <t>997013501</t>
  </si>
  <si>
    <t>Odvoz suti a vybouraných hmot na skládku nebo meziskládku do 1 km se složením</t>
  </si>
  <si>
    <t>920378295</t>
  </si>
  <si>
    <t>187</t>
  </si>
  <si>
    <t>997013509</t>
  </si>
  <si>
    <t>Příplatek k odvozu suti a vybouraných hmot na skládku ZKD 1 km přes 1 km</t>
  </si>
  <si>
    <t>856665444</t>
  </si>
  <si>
    <t>82,834*14 'Přepočtené koeficientem množství</t>
  </si>
  <si>
    <t>188</t>
  </si>
  <si>
    <t>997013800R</t>
  </si>
  <si>
    <t>Poplatek za uložení na skládce (skládkovné) stavebn suti</t>
  </si>
  <si>
    <t>-826266448</t>
  </si>
  <si>
    <t>82,706*0,7 'Přepočtené koeficientem množství</t>
  </si>
  <si>
    <t>189</t>
  </si>
  <si>
    <t>997013831</t>
  </si>
  <si>
    <t>Poplatek za uložení na skládce (skládkovné) stavebního odpadu směsného kód odpadu 170 904</t>
  </si>
  <si>
    <t>-87088499</t>
  </si>
  <si>
    <t>82,706*0,3 'Přepočtené koeficientem množství</t>
  </si>
  <si>
    <t>998</t>
  </si>
  <si>
    <t>Přesun hmot</t>
  </si>
  <si>
    <t>190</t>
  </si>
  <si>
    <t>998017003</t>
  </si>
  <si>
    <t>Přesun hmot s omezením mechanizace pro budovy v do 24 m</t>
  </si>
  <si>
    <t>-1776272771</t>
  </si>
  <si>
    <t>PSV</t>
  </si>
  <si>
    <t>Práce a dodávky PSV</t>
  </si>
  <si>
    <t>711</t>
  </si>
  <si>
    <t>Izolace proti vodě, vlhkosti a plynům</t>
  </si>
  <si>
    <t>191</t>
  </si>
  <si>
    <t>711111001</t>
  </si>
  <si>
    <t>Provedení izolace proti zemní vlhkosti vodorovné za studena nátěrem penetračním</t>
  </si>
  <si>
    <t>-127343263</t>
  </si>
  <si>
    <t>"skladba P3"2,3*2,15</t>
  </si>
  <si>
    <t>192</t>
  </si>
  <si>
    <t>11163150</t>
  </si>
  <si>
    <t>lak asfaltový penetrační</t>
  </si>
  <si>
    <t>1345480893</t>
  </si>
  <si>
    <t>4,945*0,0003 'Přepočtené koeficientem množství</t>
  </si>
  <si>
    <t>193</t>
  </si>
  <si>
    <t>711112001</t>
  </si>
  <si>
    <t>Provedení izolace proti zemní vlhkosti svislé za studena nátěrem penetračním</t>
  </si>
  <si>
    <t>895113972</t>
  </si>
  <si>
    <t>"stěny šachty"(2,3*2+2,15)*1,6+2,15*5,7</t>
  </si>
  <si>
    <t>194</t>
  </si>
  <si>
    <t>-1049884657</t>
  </si>
  <si>
    <t>23,055*0,00035 'Přepočtené koeficientem množství</t>
  </si>
  <si>
    <t>195</t>
  </si>
  <si>
    <t>711140101R</t>
  </si>
  <si>
    <t>Odstr.izolace proti vlhk.vodor. pásy přitav.,1vrst</t>
  </si>
  <si>
    <t>2015207155</t>
  </si>
  <si>
    <t>"v místě šachty 1PP"2,5*2,6</t>
  </si>
  <si>
    <t>196</t>
  </si>
  <si>
    <t>711140102R</t>
  </si>
  <si>
    <t>Odstr.izolace proti vlhk.vodor. pásy přitav.,2vrst</t>
  </si>
  <si>
    <t>-1138133153</t>
  </si>
  <si>
    <t>";pro šachtu i kanal."(2,7*2,85)</t>
  </si>
  <si>
    <t>"pro kanalizaci"(3,5+4,45)*0,4+1,6*0,45+1*0,6</t>
  </si>
  <si>
    <t>197</t>
  </si>
  <si>
    <t>711141559</t>
  </si>
  <si>
    <t>Provedení izolace proti zemní vlhkosti pásy přitavením vodorovné NAIP</t>
  </si>
  <si>
    <t>945803114</t>
  </si>
  <si>
    <t>"skladba P3"2,3*2,15*3</t>
  </si>
  <si>
    <t>198</t>
  </si>
  <si>
    <t>62852265R</t>
  </si>
  <si>
    <t xml:space="preserve">pás hydroizolační z modifikovaného asfaltu vložka nosná - skleněná tkanina  povrchová úprava  tl.4 mm
</t>
  </si>
  <si>
    <t>1838653638</t>
  </si>
  <si>
    <t>14,835*1,15 'Přepočtené koeficientem množství</t>
  </si>
  <si>
    <t>199</t>
  </si>
  <si>
    <t>711142559</t>
  </si>
  <si>
    <t>Provedení izolace proti zemní vlhkosti pásy přitavením svislé NAIP</t>
  </si>
  <si>
    <t>-1717360767</t>
  </si>
  <si>
    <t>"stěny šachty"((2,3*2+2,15)*1,6+2,15*5,7)*3</t>
  </si>
  <si>
    <t>200</t>
  </si>
  <si>
    <t>-1346515787</t>
  </si>
  <si>
    <t>69,165*1,2 'Přepočtené koeficientem množství</t>
  </si>
  <si>
    <t>201</t>
  </si>
  <si>
    <t>711191201</t>
  </si>
  <si>
    <t>Provedení izolace proti zemní vlhkosti hydroizolační stěrkou vodorovné na betonu, 2 vrstvy</t>
  </si>
  <si>
    <t>879281593</t>
  </si>
  <si>
    <t>"m.č.S01"6,98+"vytažení"((3,47+2,015+0,3)*2-(1+1,5))*0,15</t>
  </si>
  <si>
    <t>"m.č.S02"4+"vytažení"((2+2)*2-(1,5+0,6+0,8+1,2))*0,15</t>
  </si>
  <si>
    <t>"m.č.S03"1,22+"vytažení"((0,9+1,355)*2-0,6)*0,15</t>
  </si>
  <si>
    <t>"m.č.S04"5,37+"vytažení"((3,175+1,865)*2-0,8)*0,15</t>
  </si>
  <si>
    <t>"m.č.S11"2,67+"vytažení"((1,525+1,75)*2-(0,7+0,6))*0,15</t>
  </si>
  <si>
    <t>"m.č.S12"2,98+"vytažení"((1,55+1,75)*2-0,6)*0,15</t>
  </si>
  <si>
    <t>"m.č.S20"34,82+"vytažení"(3,78+2,54-1,62+0,27*2+0,12+2,87+3,01+4,35+0,2*2+4,75-0,8+1,13+0,26+2,26+0,26+0,77)*0,15</t>
  </si>
  <si>
    <t>"m.č.S21"4,9+"vytažení"((2,365+2,075)*2-0,8)*0,15</t>
  </si>
  <si>
    <t>"m.č.S22"13,88+"vytažení"(3,785+0,73+0,48+0,44+0,69+2,28+0,1+0,165-0,8+4,42-0,7+3,435)*0,15</t>
  </si>
  <si>
    <t>"m.č.S23"1,56+"vytažení"((1,3+1,2)*2-(0,7+0,6*2))*0,15</t>
  </si>
  <si>
    <t>"m.č.S24"2,32+"vytažení"((1,8+1,205)*2-0,6)*0,15</t>
  </si>
  <si>
    <t>"m.č.S25"1,29+"vytažení"((1,2+0,96)*2-0,6)*0,15</t>
  </si>
  <si>
    <t>202</t>
  </si>
  <si>
    <t>58581211</t>
  </si>
  <si>
    <t>stěrka hydroizolační vodotěsná pod obklady a dlažby</t>
  </si>
  <si>
    <t>kg</t>
  </si>
  <si>
    <t>298159094</t>
  </si>
  <si>
    <t>96,597*3,3 'Přepočtené koeficientem množství</t>
  </si>
  <si>
    <t>203</t>
  </si>
  <si>
    <t>711199095</t>
  </si>
  <si>
    <t>Příplatek k izolacím proti zemní vlhkosti za plochu do 10 m2 natěradly za studena nebo za horka</t>
  </si>
  <si>
    <t>-897092408</t>
  </si>
  <si>
    <t>204</t>
  </si>
  <si>
    <t>711199097</t>
  </si>
  <si>
    <t>Příplatek k izolacím proti zemní vlhkosti za plochu do 10 m2 pásy přitavením NAIP nebo termoplasty</t>
  </si>
  <si>
    <t>-389563111</t>
  </si>
  <si>
    <t>205</t>
  </si>
  <si>
    <t>711140020
R</t>
  </si>
  <si>
    <t xml:space="preserve">Doplnění stávající hydroizolace pásy NAIP vč.penetrace (dle stávající)
</t>
  </si>
  <si>
    <t>1011277089</t>
  </si>
  <si>
    <t>"; sklaba P1 a P1a."((2,7*2,85)-(2,05*2,25)+(3,5+4,45)*0,4+(1,6*0,45)+(1*0,6))</t>
  </si>
  <si>
    <t>"terasa 1PP"6,5-(2,3*2,05)+"vytažení"(2,3*2+2,05)*0,3</t>
  </si>
  <si>
    <t>206</t>
  </si>
  <si>
    <t>711199101</t>
  </si>
  <si>
    <t>Provedení těsnícího pásu do spoje dilatační nebo styčné spáry podlaha - stěna</t>
  </si>
  <si>
    <t>-509740587</t>
  </si>
  <si>
    <t>"m.č.S01"((3,47+2,015+0,3)*2-(1+1,5))</t>
  </si>
  <si>
    <t>"m.č.S02"((2+2)*2-(1,5+0,6+0,8+1,2))</t>
  </si>
  <si>
    <t>"m.č.S03"((0,9+1,355)*2-0,6)</t>
  </si>
  <si>
    <t>"m.č.S04"((3,175+1,865)*2-0,8)</t>
  </si>
  <si>
    <t>"m.č.S11"((1,525+1,75)*2-(0,7+0,6))</t>
  </si>
  <si>
    <t>"m.č.S12"((1,55+1,75)*2-0,6)</t>
  </si>
  <si>
    <t>"m.č.S20"(3,78+2,54-1,62+0,27*2+0,12+2,87+3,01+4,35+0,2*2+4,75-0,8+1,13+0,26+2,26+0,26+0,77)</t>
  </si>
  <si>
    <t>"m.č.S21"((2,365+2,075)*2-0,8)</t>
  </si>
  <si>
    <t>"m.č.S22"(3,785+0,73+0,48+0,44+0,69+2,28+0,1+0,165-0,8+4,42-0,7+3,435)</t>
  </si>
  <si>
    <t>"m.č.S23"((1,3+1,2)*2-(0,7+0,6*2))</t>
  </si>
  <si>
    <t>"m.č.S24"((1,8+1,205)*2-0,6)</t>
  </si>
  <si>
    <t>"m.č.S25"((1,2+0,96)*2-0,6)</t>
  </si>
  <si>
    <t>207</t>
  </si>
  <si>
    <t>28355200</t>
  </si>
  <si>
    <t>páska těsnící hydroizolačních stěrek pro vysoké zatížení 120 mm x 10 m</t>
  </si>
  <si>
    <t>-686606331</t>
  </si>
  <si>
    <t>208</t>
  </si>
  <si>
    <t>711199102</t>
  </si>
  <si>
    <t>Provedení těsnícího koutu pro vnější nebo vnitřní roh spáry podlaha - stěna</t>
  </si>
  <si>
    <t>1748179005</t>
  </si>
  <si>
    <t>"m.č.S01"6</t>
  </si>
  <si>
    <t>"m.č.S02"6</t>
  </si>
  <si>
    <t>"m.č.S03"4</t>
  </si>
  <si>
    <t>"m.č.S04"6</t>
  </si>
  <si>
    <t>"m.č.S11"4</t>
  </si>
  <si>
    <t>"m.č.S12"4</t>
  </si>
  <si>
    <t>"m.č.S20"16</t>
  </si>
  <si>
    <t>"m.č.S21"8</t>
  </si>
  <si>
    <t>"m.č.S22"10</t>
  </si>
  <si>
    <t>"m.č.S23"4</t>
  </si>
  <si>
    <t>"m.č.S24"6</t>
  </si>
  <si>
    <t>"m.č.S25"4</t>
  </si>
  <si>
    <t>209</t>
  </si>
  <si>
    <t>28355205R</t>
  </si>
  <si>
    <t xml:space="preserve">tvarovka rohová těsnící hydroizolačních stěrek </t>
  </si>
  <si>
    <t>1120508899</t>
  </si>
  <si>
    <t>210</t>
  </si>
  <si>
    <t>711212000R</t>
  </si>
  <si>
    <t>Penetrace podkladu pod hydroizolační nátěr,vč.dod.materiálu</t>
  </si>
  <si>
    <t>-546296722</t>
  </si>
  <si>
    <t>211</t>
  </si>
  <si>
    <t>711212001R</t>
  </si>
  <si>
    <t>Hydroizolační povlak - nátěr proti vlhkosti vč.dod.materiálu</t>
  </si>
  <si>
    <t>1037691724</t>
  </si>
  <si>
    <t>212</t>
  </si>
  <si>
    <t>998711203</t>
  </si>
  <si>
    <t>Přesun hmot procentní pro izolace proti vodě, vlhkosti a plynům v objektech v do 60 m</t>
  </si>
  <si>
    <t>%</t>
  </si>
  <si>
    <t>-429392712</t>
  </si>
  <si>
    <t>712</t>
  </si>
  <si>
    <t>Povlakové krytiny</t>
  </si>
  <si>
    <t>213</t>
  </si>
  <si>
    <t>712300832</t>
  </si>
  <si>
    <t>Odstranění povlakové krytiny střech do 10° dvouvrstvé</t>
  </si>
  <si>
    <t>-1806206601</t>
  </si>
  <si>
    <t>"terasa v místě šachty"6,5</t>
  </si>
  <si>
    <t>214</t>
  </si>
  <si>
    <t>712300836R</t>
  </si>
  <si>
    <t>Odstranění z atiky  krytiny povlakové  fólie, geotextilie, asfal.pás odříznutím v místě přístavby</t>
  </si>
  <si>
    <t>34465530</t>
  </si>
  <si>
    <t>2,05*(0,5+0,3)</t>
  </si>
  <si>
    <t>215</t>
  </si>
  <si>
    <t>712300852</t>
  </si>
  <si>
    <t>Demontáž ukončujícího kovového profilu rohového</t>
  </si>
  <si>
    <t>-1864867039</t>
  </si>
  <si>
    <t>" v místě přístavby výtahu"2,05</t>
  </si>
  <si>
    <t>216</t>
  </si>
  <si>
    <t>712300854R</t>
  </si>
  <si>
    <t>Odstranění ze střech plochých do 10°  ukončení izolace střechy kovovými profily atiková okapnice</t>
  </si>
  <si>
    <t>-330769575</t>
  </si>
  <si>
    <t>"ukončení krytiny u atiky"14,8</t>
  </si>
  <si>
    <t>217</t>
  </si>
  <si>
    <t>712300951R</t>
  </si>
  <si>
    <t>Oprava a doplnění povlakové krytiny střechy folií s geotextilií v místě přístavby včetně materiálu fólie a geotextilie</t>
  </si>
  <si>
    <t>1960884548</t>
  </si>
  <si>
    <t>218</t>
  </si>
  <si>
    <t>712363009R</t>
  </si>
  <si>
    <t xml:space="preserve">Provedení povlakové krytiny střech plochých do 10° fólií  termoplastickou mPVC (měkčené PVC) aplikace fólie na oplechování (na tzv. fóliový plech) </t>
  </si>
  <si>
    <t>-326568947</t>
  </si>
  <si>
    <t>"jako K3"7,3*0,1</t>
  </si>
  <si>
    <t>"jako K4"13*0,15</t>
  </si>
  <si>
    <t>219</t>
  </si>
  <si>
    <t>712363312</t>
  </si>
  <si>
    <t>Povlakové krytiny střech do 10° z tvarovaných poplastovaných lišt délky 2 m koutová lišta vnitřní rš 100 mm</t>
  </si>
  <si>
    <t>1122924976</t>
  </si>
  <si>
    <t>"na střeše"2,05</t>
  </si>
  <si>
    <t>220</t>
  </si>
  <si>
    <t>712363313</t>
  </si>
  <si>
    <t>Povlakové krytiny střech do 10° z tvarovaných poplastovaných lišt délky 2 m koutová lišta vnější rš 100 mm</t>
  </si>
  <si>
    <t>177050148</t>
  </si>
  <si>
    <t>221</t>
  </si>
  <si>
    <t>712363530R</t>
  </si>
  <si>
    <t xml:space="preserve">Provedení povlakové krytiny střech plochých do 10° s mechanicky kotvenou izolací včetně položení fólie a horkovzdušného svaření tl. tepelné izolace přes 140 mm do 200 mm budovy výšky přes 18 m, kotvené do trapézového plechu nebo do dřeva </t>
  </si>
  <si>
    <t>872418388</t>
  </si>
  <si>
    <t>";S1"2,05*2,61</t>
  </si>
  <si>
    <t>222</t>
  </si>
  <si>
    <t>28322042R</t>
  </si>
  <si>
    <t>fólie střešní mPVC ke kotvení 1,8 mm (BROOF(t3))</t>
  </si>
  <si>
    <t>906675144</t>
  </si>
  <si>
    <t>5,351*1,15 'Přepočtené koeficientem množství</t>
  </si>
  <si>
    <t>223</t>
  </si>
  <si>
    <t>712363-K3R</t>
  </si>
  <si>
    <t>Povlakové krytiny střech do 10° z tvarovaných poplastovaných lišt délky 2 m okapnice široká rš 200 mm</t>
  </si>
  <si>
    <t>-1011040654</t>
  </si>
  <si>
    <t>224</t>
  </si>
  <si>
    <t>712391172</t>
  </si>
  <si>
    <t>Provedení povlakové krytiny střech do 10° ochranné textilní vrstvy</t>
  </si>
  <si>
    <t>546358611</t>
  </si>
  <si>
    <t>225</t>
  </si>
  <si>
    <t>69311066R</t>
  </si>
  <si>
    <t>geotextilie netkaná PP 300g/m2</t>
  </si>
  <si>
    <t>-709702023</t>
  </si>
  <si>
    <t>226</t>
  </si>
  <si>
    <t>712831101</t>
  </si>
  <si>
    <t>Provedení povlakové krytiny vytažením na konstrukce pásy na sucho AIP, NAIP nebo tkaninou</t>
  </si>
  <si>
    <t>-1536759056</t>
  </si>
  <si>
    <t>"střecha v místě přístavby"2,05*0,6</t>
  </si>
  <si>
    <t>227</t>
  </si>
  <si>
    <t>419032746</t>
  </si>
  <si>
    <t>1,23*1,2 'Přepočtené koeficientem množství</t>
  </si>
  <si>
    <t>228</t>
  </si>
  <si>
    <t>712841559R</t>
  </si>
  <si>
    <t>Provedení povlakové krytiny střech samostatným vytažením izolačního povlaku samolepící pásy  na konstrukce převyšující úroveň střechy</t>
  </si>
  <si>
    <t>-217208643</t>
  </si>
  <si>
    <t>229</t>
  </si>
  <si>
    <t>62852269R</t>
  </si>
  <si>
    <t>pás asfaltový modifikovaný za studena samolepící podkladní tl. 3 mm, uzavřené švy</t>
  </si>
  <si>
    <t>354450600</t>
  </si>
  <si>
    <t>230</t>
  </si>
  <si>
    <t>712861705</t>
  </si>
  <si>
    <t>Provedení povlakové krytiny vytažením na konstrukce fólií lepenou se svařovanými spoji</t>
  </si>
  <si>
    <t>-271370193</t>
  </si>
  <si>
    <t>231</t>
  </si>
  <si>
    <t>522613471</t>
  </si>
  <si>
    <t>232</t>
  </si>
  <si>
    <t>712941560R</t>
  </si>
  <si>
    <t>Doplnění a oprava stávající krytiny střech v pruhu š.300 mm vč.vytažení 2x přitav.pásů NAIP vč.materiálu dle stávající krytiny
 terasy</t>
  </si>
  <si>
    <t>869610011</t>
  </si>
  <si>
    <t>2,3*2+2,05</t>
  </si>
  <si>
    <t>233</t>
  </si>
  <si>
    <t>712378005R</t>
  </si>
  <si>
    <t xml:space="preserve">Přichycení vytažené krytiny stěnovou lištou z poplast.plechu
</t>
  </si>
  <si>
    <t>-307133406</t>
  </si>
  <si>
    <t>234</t>
  </si>
  <si>
    <t>998712203</t>
  </si>
  <si>
    <t>Přesun hmot procentní pro krytiny povlakové v objektech v do 24 m</t>
  </si>
  <si>
    <t>-426692479</t>
  </si>
  <si>
    <t>713</t>
  </si>
  <si>
    <t>Izolace tepelné</t>
  </si>
  <si>
    <t>235</t>
  </si>
  <si>
    <t>713110941R</t>
  </si>
  <si>
    <t>Oprava izolací tepelných vyspravení střech v místě přístavby plochy do 1 m2</t>
  </si>
  <si>
    <t>-501903967</t>
  </si>
  <si>
    <t>236</t>
  </si>
  <si>
    <t>28372316</t>
  </si>
  <si>
    <t>deska EPS 100 pro trvalé zatížení v tlaku (max. 2000 kg/m2) tl 140mm</t>
  </si>
  <si>
    <t>937309742</t>
  </si>
  <si>
    <t>237</t>
  </si>
  <si>
    <t>713121111</t>
  </si>
  <si>
    <t>Montáž izolace tepelné podlah volně kladenými rohožemi, pásy, dílci, deskami 1 vrstva</t>
  </si>
  <si>
    <t>-579547321</t>
  </si>
  <si>
    <t>238</t>
  </si>
  <si>
    <t>63141431R</t>
  </si>
  <si>
    <t>deska z kamenné vlny určená na izolace podlahy obytné místnosti tl.20 mm λD 0,035 W/mK</t>
  </si>
  <si>
    <t>-1441808342</t>
  </si>
  <si>
    <t>69,02*1,02 'Přepočtené koeficientem množství</t>
  </si>
  <si>
    <t>239</t>
  </si>
  <si>
    <t>713131141</t>
  </si>
  <si>
    <t>Montáž izolace tepelné stěn a základů lepením celoplošně rohoží, pásů, dílců, desek</t>
  </si>
  <si>
    <t>-441499610</t>
  </si>
  <si>
    <t>"zvýšená část přístavby nad střehou u atiky"2,05*0,6</t>
  </si>
  <si>
    <t>240</t>
  </si>
  <si>
    <t>28372309</t>
  </si>
  <si>
    <t>deska EPS 100 pro trvalé zatížení v tlaku (max. 2000 kg/m2) tl 100mm</t>
  </si>
  <si>
    <t>-1705843202</t>
  </si>
  <si>
    <t>1,23*1,02 'Přepočtené koeficientem množství</t>
  </si>
  <si>
    <t>241</t>
  </si>
  <si>
    <t>713131152
R</t>
  </si>
  <si>
    <t xml:space="preserve">Montáž izolace na tmel a hmožd.6 ks/m2, cihla plná,vč.dodávky hmoždinek a lepícího tmelu
</t>
  </si>
  <si>
    <t>432210185</t>
  </si>
  <si>
    <t>";stěna domu v šachtě"1,65*17,9-1,2*2,225*4</t>
  </si>
  <si>
    <t>242</t>
  </si>
  <si>
    <t>63151538</t>
  </si>
  <si>
    <t>deska izolační minerální kontaktních fasád podélné vlákno λ=0,036 tl 160mm</t>
  </si>
  <si>
    <t>541198387</t>
  </si>
  <si>
    <t>18,855*1,02 'Přepočtené koeficientem množství</t>
  </si>
  <si>
    <t>243</t>
  </si>
  <si>
    <t>713140841</t>
  </si>
  <si>
    <t>Odstranění tepelné izolace střech nadstřešní připevněné z polystyrenu tl do 100 mm</t>
  </si>
  <si>
    <t>-1115542223</t>
  </si>
  <si>
    <t>"atika v místě přístavby"2,05*0,5</t>
  </si>
  <si>
    <t>244</t>
  </si>
  <si>
    <t>713140863</t>
  </si>
  <si>
    <t>Odstranění tepelné izolace střech nadstřešní lepené z polystyrenu tl přes 100 mm</t>
  </si>
  <si>
    <t>-1266921323</t>
  </si>
  <si>
    <t>"u atiky v místě přístavby"2,05*0,3</t>
  </si>
  <si>
    <t>"terasa v místě výtahu"6,5</t>
  </si>
  <si>
    <t>245</t>
  </si>
  <si>
    <t>713141179R</t>
  </si>
  <si>
    <t xml:space="preserve">Montáž tepelné izolace střech plochých rohožemi, pásy, deskami, dílci, bloky (izolační materiál ve specifikaci) kotvená tl. izolace přes 130 do 170 mm budovy výšky přes 20 do 32 m </t>
  </si>
  <si>
    <t>-275786293</t>
  </si>
  <si>
    <t>246</t>
  </si>
  <si>
    <t>63151501R</t>
  </si>
  <si>
    <t>deska izolační minerální plochých střech tl 160mm</t>
  </si>
  <si>
    <t>-845799719</t>
  </si>
  <si>
    <t>5,351*1,02 'Přepočtené koeficientem množství</t>
  </si>
  <si>
    <t>247</t>
  </si>
  <si>
    <t>998713203</t>
  </si>
  <si>
    <t>Přesun hmot procentní pro izolace tepelné v objektech v do 24 m</t>
  </si>
  <si>
    <t>1484140101</t>
  </si>
  <si>
    <t>721</t>
  </si>
  <si>
    <t>Zdravotechnika - vnitřní kanalizace</t>
  </si>
  <si>
    <t>248</t>
  </si>
  <si>
    <t>721000002
R</t>
  </si>
  <si>
    <t xml:space="preserve">Chránička kanal.potrubí DN 125, vč.obetonování pod zdí tl. 0,5 m
</t>
  </si>
  <si>
    <t>1901392652</t>
  </si>
  <si>
    <t>249</t>
  </si>
  <si>
    <t>721100911</t>
  </si>
  <si>
    <t>Zazátkování hrdla potrubí kanalizačního</t>
  </si>
  <si>
    <t>763849585</t>
  </si>
  <si>
    <t>250</t>
  </si>
  <si>
    <t>721140806</t>
  </si>
  <si>
    <t>Demontáž potrubí litinové do DN 200</t>
  </si>
  <si>
    <t>-400494235</t>
  </si>
  <si>
    <t>"stávající ležaté potrubí"10</t>
  </si>
  <si>
    <t>251</t>
  </si>
  <si>
    <t>721140907R</t>
  </si>
  <si>
    <t xml:space="preserve">Vsazení odbočky na stávající potrubí DN 150
</t>
  </si>
  <si>
    <t>-1202528211</t>
  </si>
  <si>
    <t>252</t>
  </si>
  <si>
    <t>721140936R</t>
  </si>
  <si>
    <t xml:space="preserve">Napojení potrubí KG DN 125 na stávající potrubí
</t>
  </si>
  <si>
    <t>1354406686</t>
  </si>
  <si>
    <t>253</t>
  </si>
  <si>
    <t>721140943R</t>
  </si>
  <si>
    <t xml:space="preserve">Vsazení čistícího kusu s výměnou 1m potrubí na potrubí svislé DN 70
</t>
  </si>
  <si>
    <t>384745702</t>
  </si>
  <si>
    <t>254</t>
  </si>
  <si>
    <t>721173401</t>
  </si>
  <si>
    <t>Potrubí kanalizační z PVC SN 4 svodné DN 110</t>
  </si>
  <si>
    <t>-99680275</t>
  </si>
  <si>
    <t>255</t>
  </si>
  <si>
    <t>721173402</t>
  </si>
  <si>
    <t>Potrubí kanalizační z PVC SN 4 svodné DN 125</t>
  </si>
  <si>
    <t>1667087203</t>
  </si>
  <si>
    <t>256</t>
  </si>
  <si>
    <t>721173403</t>
  </si>
  <si>
    <t>Potrubí kanalizační z PVC SN 4 svodné DN 160</t>
  </si>
  <si>
    <t>-1530086501</t>
  </si>
  <si>
    <t>257</t>
  </si>
  <si>
    <t>721174024</t>
  </si>
  <si>
    <t>Potrubí kanalizační z PP odpadní DN 70</t>
  </si>
  <si>
    <t>-1613369615</t>
  </si>
  <si>
    <t>258</t>
  </si>
  <si>
    <t>721174025</t>
  </si>
  <si>
    <t>Potrubí kanalizační z PP odpadní DN 100</t>
  </si>
  <si>
    <t>560106365</t>
  </si>
  <si>
    <t>259</t>
  </si>
  <si>
    <t>721174042</t>
  </si>
  <si>
    <t>Potrubí kanalizační z PP připojovací DN 40</t>
  </si>
  <si>
    <t>312290238</t>
  </si>
  <si>
    <t>260</t>
  </si>
  <si>
    <t>721174043</t>
  </si>
  <si>
    <t>Potrubí kanalizační z PP připojovací DN 50</t>
  </si>
  <si>
    <t>-922177038</t>
  </si>
  <si>
    <t>261</t>
  </si>
  <si>
    <t>721174045</t>
  </si>
  <si>
    <t>Potrubí kanalizační z PP připojovací DN 100</t>
  </si>
  <si>
    <t>-101363921</t>
  </si>
  <si>
    <t>262</t>
  </si>
  <si>
    <t>721194104</t>
  </si>
  <si>
    <t>Vyvedení a upevnění odpadních výpustek DN 40</t>
  </si>
  <si>
    <t>-298078454</t>
  </si>
  <si>
    <t>263</t>
  </si>
  <si>
    <t>721194105</t>
  </si>
  <si>
    <t>Vyvedení a upevnění odpadních výpustek DN 50</t>
  </si>
  <si>
    <t>-230533391</t>
  </si>
  <si>
    <t>264</t>
  </si>
  <si>
    <t>721194109</t>
  </si>
  <si>
    <t>Vyvedení a upevnění odpadních výpustek DN 100</t>
  </si>
  <si>
    <t>2091763136</t>
  </si>
  <si>
    <t>265</t>
  </si>
  <si>
    <t>721227233R</t>
  </si>
  <si>
    <t>Nálevka se sifonem PP HL21, DN 32</t>
  </si>
  <si>
    <t>-416631586</t>
  </si>
  <si>
    <t>266</t>
  </si>
  <si>
    <t>721290111</t>
  </si>
  <si>
    <t>Zkouška těsnosti potrubí kanalizace vodou do DN 125</t>
  </si>
  <si>
    <t>1250338052</t>
  </si>
  <si>
    <t>267</t>
  </si>
  <si>
    <t>721290112</t>
  </si>
  <si>
    <t>Zkouška těsnosti potrubí kanalizace vodou do DN 200</t>
  </si>
  <si>
    <t>1463419904</t>
  </si>
  <si>
    <t>268</t>
  </si>
  <si>
    <t>998721203</t>
  </si>
  <si>
    <t>Přesun hmot procentní pro vnitřní kanalizace v objektech v do 24 m</t>
  </si>
  <si>
    <t>-42690118</t>
  </si>
  <si>
    <t>722</t>
  </si>
  <si>
    <t>Zdravotechnika - vnitřní vodovod</t>
  </si>
  <si>
    <t>269</t>
  </si>
  <si>
    <t>722170900
R</t>
  </si>
  <si>
    <t>Napojení na stávající potrubí rozvodu vody pod stropem</t>
  </si>
  <si>
    <t>2040223605</t>
  </si>
  <si>
    <t>270</t>
  </si>
  <si>
    <t>722174012R</t>
  </si>
  <si>
    <t>Potrubí z PPR PN22  D 20x2,8 mm, vč.zed.výpom.</t>
  </si>
  <si>
    <t>-883138541</t>
  </si>
  <si>
    <t>271</t>
  </si>
  <si>
    <t>722174013R</t>
  </si>
  <si>
    <t>Potrubí z PPR PN22  D 25x3,5 mm, vč.zed.výpom.</t>
  </si>
  <si>
    <t>-625117644</t>
  </si>
  <si>
    <t>272</t>
  </si>
  <si>
    <t>722181232</t>
  </si>
  <si>
    <t>Ochrana vodovodního potrubí přilepenými termoizolačními trubicemi z PE tl do 13 mm DN do 45 mm</t>
  </si>
  <si>
    <t>-692819569</t>
  </si>
  <si>
    <t>273</t>
  </si>
  <si>
    <t>722181262R</t>
  </si>
  <si>
    <t>Ochrana vodovodního potrubí přilepenými termoizolačními trubicemi z PE tl do 30 mm DN do 45 mm</t>
  </si>
  <si>
    <t>89611175</t>
  </si>
  <si>
    <t>274</t>
  </si>
  <si>
    <t>722190401</t>
  </si>
  <si>
    <t>Vyvedení a upevnění výpustku do DN 25</t>
  </si>
  <si>
    <t>415504904</t>
  </si>
  <si>
    <t>275</t>
  </si>
  <si>
    <t>722220111</t>
  </si>
  <si>
    <t>Nástěnka pro výtokový ventil G 1/2 s jedním závitem</t>
  </si>
  <si>
    <t>1222197938</t>
  </si>
  <si>
    <t>276</t>
  </si>
  <si>
    <t>722220121</t>
  </si>
  <si>
    <t>Nástěnka pro baterii G 1/2 s jedním závitem</t>
  </si>
  <si>
    <t>pár</t>
  </si>
  <si>
    <t>-600419317</t>
  </si>
  <si>
    <t>277</t>
  </si>
  <si>
    <t>722232043</t>
  </si>
  <si>
    <t>Kohout kulový přímý G 1/2 PN 42 do 185°C vnitřní závit</t>
  </si>
  <si>
    <t>374367181</t>
  </si>
  <si>
    <t>278</t>
  </si>
  <si>
    <t>722232181
R</t>
  </si>
  <si>
    <t xml:space="preserve">Kohout rohový DN 15 s připojovací trubičkou
</t>
  </si>
  <si>
    <t>894710641</t>
  </si>
  <si>
    <t>279</t>
  </si>
  <si>
    <t>722262300R</t>
  </si>
  <si>
    <t xml:space="preserve">Podružný bytový vodoměr Qn 1,5 DN 15
</t>
  </si>
  <si>
    <t>1704274476</t>
  </si>
  <si>
    <t>280</t>
  </si>
  <si>
    <t>722290226</t>
  </si>
  <si>
    <t>Zkouška těsnosti vodovodního potrubí závitového do DN 50</t>
  </si>
  <si>
    <t>2010288834</t>
  </si>
  <si>
    <t>281</t>
  </si>
  <si>
    <t>722290234</t>
  </si>
  <si>
    <t>Proplach a dezinfekce vodovodního potrubí do DN 80</t>
  </si>
  <si>
    <t>-861138421</t>
  </si>
  <si>
    <t>282</t>
  </si>
  <si>
    <t>998722203</t>
  </si>
  <si>
    <t>Přesun hmot procentní pro vnitřní vodovod v objektech v do 24 m</t>
  </si>
  <si>
    <t>-1413481564</t>
  </si>
  <si>
    <t>725</t>
  </si>
  <si>
    <t>Zdravotechnika - zařizovací předměty</t>
  </si>
  <si>
    <t>283</t>
  </si>
  <si>
    <t>725112022</t>
  </si>
  <si>
    <t>Klozet keramický závěsný na nosné stěny s hlubokým splachováním odpad vodorovný</t>
  </si>
  <si>
    <t>soubor</t>
  </si>
  <si>
    <t>-381237555</t>
  </si>
  <si>
    <t>284</t>
  </si>
  <si>
    <t>725211602</t>
  </si>
  <si>
    <t>Umyvadlo keramické připevněné na stěnu šrouby bílé bez krytu na sifon 550 mm</t>
  </si>
  <si>
    <t>-28058171</t>
  </si>
  <si>
    <t>285</t>
  </si>
  <si>
    <t>725240816R</t>
  </si>
  <si>
    <t>Demontáž  sprchových vaniček včetně baterie</t>
  </si>
  <si>
    <t>-1523225513</t>
  </si>
  <si>
    <t>286</t>
  </si>
  <si>
    <t>725290010R</t>
  </si>
  <si>
    <t>Demontáž klozetu včetně splachovací nádrže</t>
  </si>
  <si>
    <t>2101286317</t>
  </si>
  <si>
    <t>287</t>
  </si>
  <si>
    <t>725122813</t>
  </si>
  <si>
    <t>Demontáž pisoárových stání s nádrží a jedním záchodkem</t>
  </si>
  <si>
    <t>2144137662</t>
  </si>
  <si>
    <t>288</t>
  </si>
  <si>
    <t>725290020R</t>
  </si>
  <si>
    <t>Demontáž umyvadla včetně baterie a konzol</t>
  </si>
  <si>
    <t>-45607413</t>
  </si>
  <si>
    <t>289</t>
  </si>
  <si>
    <t>725290021R</t>
  </si>
  <si>
    <t>Demontáž umývátek včetně baterie a konzol</t>
  </si>
  <si>
    <t>-1491839343</t>
  </si>
  <si>
    <t>290</t>
  </si>
  <si>
    <t>725330820</t>
  </si>
  <si>
    <t>Demontáž výlevka diturvitová</t>
  </si>
  <si>
    <t>2097690221</t>
  </si>
  <si>
    <t>291</t>
  </si>
  <si>
    <t>725820801</t>
  </si>
  <si>
    <t>Demontáž baterie nástěnné do G 3 / 4</t>
  </si>
  <si>
    <t>-1789550610</t>
  </si>
  <si>
    <t>292</t>
  </si>
  <si>
    <t>725532105R</t>
  </si>
  <si>
    <t xml:space="preserve">Elektrický ohřívač zásobníkový  závěsný svislý 20 l / 2,2 kW
 s připojovací skupinou (uzávěr, zpětný ventil a pojistný ventil)  </t>
  </si>
  <si>
    <t>1058405211</t>
  </si>
  <si>
    <t>293</t>
  </si>
  <si>
    <t>725532112R</t>
  </si>
  <si>
    <t xml:space="preserve">Elektrický ohřívač zásobníkový akumulační závěsný svislý 50 l / 2,2 kW s připojovací skupinou (uzávěr, zpětný ventil a pojistný ventil)  </t>
  </si>
  <si>
    <t>1516702176</t>
  </si>
  <si>
    <t>294</t>
  </si>
  <si>
    <t>953941414
R</t>
  </si>
  <si>
    <t xml:space="preserve">Dodávka a osazení konzol pro zásobníky vody délky do 1000 mm
</t>
  </si>
  <si>
    <t>1548363830</t>
  </si>
  <si>
    <t>295</t>
  </si>
  <si>
    <t>725331111</t>
  </si>
  <si>
    <t>Výlevka bez výtokových armatur keramická se sklopnou plastovou mřížkou 500 mm</t>
  </si>
  <si>
    <t>-695091998</t>
  </si>
  <si>
    <t>296</t>
  </si>
  <si>
    <t>725111133R</t>
  </si>
  <si>
    <t>Splachovač nádržkovýk výlevce plastový nízkopoložený nebo vysokopoložený</t>
  </si>
  <si>
    <t>178623607</t>
  </si>
  <si>
    <t>297</t>
  </si>
  <si>
    <t>725339111</t>
  </si>
  <si>
    <t>Montáž výlevky</t>
  </si>
  <si>
    <t>-1915440031</t>
  </si>
  <si>
    <t>298</t>
  </si>
  <si>
    <t>64271102R</t>
  </si>
  <si>
    <t>Výlevka závěsná bílá se sklopnou plastovou mřížkou</t>
  </si>
  <si>
    <t>1841163724</t>
  </si>
  <si>
    <t>299</t>
  </si>
  <si>
    <t>725821314R</t>
  </si>
  <si>
    <t>Baterie nástěnná pro výlevku, páková, rozteč 150mm</t>
  </si>
  <si>
    <t>-636856055</t>
  </si>
  <si>
    <t>300</t>
  </si>
  <si>
    <t>725821331</t>
  </si>
  <si>
    <t>Baterie dřezová stojánková klasická s otáčivým kulatým ústím a délkou ramínka 200 mm</t>
  </si>
  <si>
    <t>-1055316912</t>
  </si>
  <si>
    <t>301</t>
  </si>
  <si>
    <t>725822611</t>
  </si>
  <si>
    <t>Baterie umyvadlová stojánková páková bez výpusti</t>
  </si>
  <si>
    <t>-1207484865</t>
  </si>
  <si>
    <t>302</t>
  </si>
  <si>
    <t>725989101R</t>
  </si>
  <si>
    <t>Montáž dvířek kovových i z PH</t>
  </si>
  <si>
    <t>-706900700</t>
  </si>
  <si>
    <t>303</t>
  </si>
  <si>
    <t>56245718R</t>
  </si>
  <si>
    <t>dvířka revizní 300x300 bílá</t>
  </si>
  <si>
    <t>-1072927847</t>
  </si>
  <si>
    <t>304</t>
  </si>
  <si>
    <t>56245712R</t>
  </si>
  <si>
    <t>dvířka revizní 200x200 bílá</t>
  </si>
  <si>
    <t>-2101633219</t>
  </si>
  <si>
    <t>305</t>
  </si>
  <si>
    <t>998725203</t>
  </si>
  <si>
    <t>Přesun hmot procentní pro zařizovací předměty v objektech v do 24 m</t>
  </si>
  <si>
    <t>-2099676473</t>
  </si>
  <si>
    <t>726</t>
  </si>
  <si>
    <t>Zdravotechnika - předstěnové instalace</t>
  </si>
  <si>
    <t>306</t>
  </si>
  <si>
    <t>726111031</t>
  </si>
  <si>
    <t>Instalační předstěna - klozet s ovládáním zepředu v 1080 mm závěsný do masivní zděné kce</t>
  </si>
  <si>
    <t>319942859</t>
  </si>
  <si>
    <t>307</t>
  </si>
  <si>
    <t>726111071R</t>
  </si>
  <si>
    <t>Instalační předstěna - pro výlevku do masivní zděné kce</t>
  </si>
  <si>
    <t>1358517151</t>
  </si>
  <si>
    <t>308</t>
  </si>
  <si>
    <t>726191002</t>
  </si>
  <si>
    <t>Souprava pro předstěnovou montáž</t>
  </si>
  <si>
    <t>-1376795424</t>
  </si>
  <si>
    <t>309</t>
  </si>
  <si>
    <t>998726213</t>
  </si>
  <si>
    <t>Přesun hmot procentní pro instalační prefabrikáty v objektech v do 24 m</t>
  </si>
  <si>
    <t>-2094892336</t>
  </si>
  <si>
    <t>735</t>
  </si>
  <si>
    <t>Ústřední vytápění - otopná tělesa</t>
  </si>
  <si>
    <t>310</t>
  </si>
  <si>
    <t>735000001
R</t>
  </si>
  <si>
    <t xml:space="preserve">Demontáž a zpětná montáž stávaj.topného tělesa v m.č.0.03 vč.vypuštění a napuštění
</t>
  </si>
  <si>
    <t>232466988</t>
  </si>
  <si>
    <t>311</t>
  </si>
  <si>
    <t>735000002
R</t>
  </si>
  <si>
    <t xml:space="preserve">Posun stávaj.topného tělesa v m.č.0.01 vč.úpravy potrubí,vypuštění a napuštění
</t>
  </si>
  <si>
    <t>-2140935235</t>
  </si>
  <si>
    <t>741</t>
  </si>
  <si>
    <t>Elektroinstalace - silnoproud</t>
  </si>
  <si>
    <t>312</t>
  </si>
  <si>
    <t>741110511</t>
  </si>
  <si>
    <t>Montáž lišta a kanálek vkládací šířky do 60 mm s víčkem</t>
  </si>
  <si>
    <t>-1454222993</t>
  </si>
  <si>
    <t>313</t>
  </si>
  <si>
    <t>34571031R</t>
  </si>
  <si>
    <t>Elektroinstalační lišta 40X20HF - 3m</t>
  </si>
  <si>
    <t>-613519997</t>
  </si>
  <si>
    <t>314</t>
  </si>
  <si>
    <t>741110512</t>
  </si>
  <si>
    <t>Montáž lišta a kanálek vkládací šířky přes 60 do 120 mm s víčkem</t>
  </si>
  <si>
    <t>1503272449</t>
  </si>
  <si>
    <t>315</t>
  </si>
  <si>
    <t>34571038R</t>
  </si>
  <si>
    <t>Elektroinstalační lišta 80X40HF - 2m</t>
  </si>
  <si>
    <t>-1245372337</t>
  </si>
  <si>
    <t>316</t>
  </si>
  <si>
    <t>741110531R</t>
  </si>
  <si>
    <t>Montáž a dodávka příslušenství pro lištu 40X20HF (koncové, spojovací a ohybové kryty)</t>
  </si>
  <si>
    <t>-1744140874</t>
  </si>
  <si>
    <t>317</t>
  </si>
  <si>
    <t>741110532R</t>
  </si>
  <si>
    <t>Montáž a dodávka příslušenství pro lištu 80X40HF (koncové, spojovací a ohybové kryty)</t>
  </si>
  <si>
    <t>-642746324</t>
  </si>
  <si>
    <t>318</t>
  </si>
  <si>
    <t>741112061</t>
  </si>
  <si>
    <t>Montáž krabice přístrojová zapuštěná plastová kruhová</t>
  </si>
  <si>
    <t>1899772119</t>
  </si>
  <si>
    <t>319</t>
  </si>
  <si>
    <t>345715111R</t>
  </si>
  <si>
    <t xml:space="preserve">krabice univerzální  z PH </t>
  </si>
  <si>
    <t>2060115982</t>
  </si>
  <si>
    <t>320</t>
  </si>
  <si>
    <t>345715191R</t>
  </si>
  <si>
    <t xml:space="preserve">krabice přístrojová  z PH </t>
  </si>
  <si>
    <t>-670731837</t>
  </si>
  <si>
    <t>321</t>
  </si>
  <si>
    <t>741120001</t>
  </si>
  <si>
    <t>Montáž vodič Cu izolovaný plný a laněný žíla 0,35-6 mm2 pod omítku (CY)</t>
  </si>
  <si>
    <t>-1310894315</t>
  </si>
  <si>
    <t>322</t>
  </si>
  <si>
    <t>341408261R</t>
  </si>
  <si>
    <t>Vodič silový CY zelenožlutý 6,00 mm2 - drát</t>
  </si>
  <si>
    <t>-174756991</t>
  </si>
  <si>
    <t>323</t>
  </si>
  <si>
    <t>741120003</t>
  </si>
  <si>
    <t>Montáž vodič Cu izolovaný plný a laněný žíla 10-16 mm2 pod omítku (CY)</t>
  </si>
  <si>
    <t>-2058274632</t>
  </si>
  <si>
    <t>324</t>
  </si>
  <si>
    <t>341408281R</t>
  </si>
  <si>
    <t>Vodič silový CY zelenožlutý 16,00 mm2 - drát</t>
  </si>
  <si>
    <t>-1739778396</t>
  </si>
  <si>
    <t>325</t>
  </si>
  <si>
    <t>741120091R</t>
  </si>
  <si>
    <t>Montáž a dodávka kabel CXKH-R -J 3 x 1,5 mm2</t>
  </si>
  <si>
    <t>-2001486785</t>
  </si>
  <si>
    <t>326</t>
  </si>
  <si>
    <t>741120092R</t>
  </si>
  <si>
    <t>Montáž a dodávka kabel CXKH-R -J 3 x 2,5 mm2</t>
  </si>
  <si>
    <t>-426377163</t>
  </si>
  <si>
    <t>327</t>
  </si>
  <si>
    <t>741120093R</t>
  </si>
  <si>
    <t>Montáž a dodávka kabel CXKH-R -O 4 x 1,5 mm2</t>
  </si>
  <si>
    <t>1892333054</t>
  </si>
  <si>
    <t>328</t>
  </si>
  <si>
    <t>741120094R</t>
  </si>
  <si>
    <t>Montáž a dodávka kabel CXKH-R - J 5 x 6 mm2</t>
  </si>
  <si>
    <t>-1769347436</t>
  </si>
  <si>
    <t>329</t>
  </si>
  <si>
    <t>741122015</t>
  </si>
  <si>
    <t>Montáž kabel Cu bez ukončení uložený pod omítku plný kulatý 3x1,5 mm2 (CYKY)</t>
  </si>
  <si>
    <t>-1980844482</t>
  </si>
  <si>
    <t>330</t>
  </si>
  <si>
    <t>34111030</t>
  </si>
  <si>
    <t>kabel silový s Cu jádrem 1 kV 3Jx1,5mm2</t>
  </si>
  <si>
    <t>-1795355772</t>
  </si>
  <si>
    <t>331</t>
  </si>
  <si>
    <t>741122016</t>
  </si>
  <si>
    <t>Montáž kabel Cu bez ukončení uložený pod omítku plný kulatý 3x2,5 až 6 mm2 (CYKY)</t>
  </si>
  <si>
    <t>-302373862</t>
  </si>
  <si>
    <t>332</t>
  </si>
  <si>
    <t>34111036</t>
  </si>
  <si>
    <t>kabel silový s Cu jádrem 1 kV 3Jx2,5mm2</t>
  </si>
  <si>
    <t>-1858806930</t>
  </si>
  <si>
    <t>333</t>
  </si>
  <si>
    <t>741122021</t>
  </si>
  <si>
    <t>Montáž kabel Cu bez ukončení uložený pod omítku plný kulatý 4x1,5 mm2 (CYKY)</t>
  </si>
  <si>
    <t>947342151</t>
  </si>
  <si>
    <t>334</t>
  </si>
  <si>
    <t>34111060</t>
  </si>
  <si>
    <t>kabel silový s Cu jádrem 1 kV 4Ox1,5mm2</t>
  </si>
  <si>
    <t>1976686905</t>
  </si>
  <si>
    <t>335</t>
  </si>
  <si>
    <t>741122024</t>
  </si>
  <si>
    <t>Montáž kabel Cu bez ukončení uložený pod omítku plný kulatý 4x10 mm2 (CYKY)</t>
  </si>
  <si>
    <t>1688523670</t>
  </si>
  <si>
    <t>336</t>
  </si>
  <si>
    <t>34111076</t>
  </si>
  <si>
    <t>kabel silový s Cu jádrem 1 kV 4Jx10mm2</t>
  </si>
  <si>
    <t>-596701418</t>
  </si>
  <si>
    <t>337</t>
  </si>
  <si>
    <t>741122031</t>
  </si>
  <si>
    <t>Montáž kabel Cu bez ukončení uložený pod omítku plný kulatý 5x1,5 až 2,5 mm2 (CYKY)</t>
  </si>
  <si>
    <t>1909716883</t>
  </si>
  <si>
    <t>338</t>
  </si>
  <si>
    <t>34111090</t>
  </si>
  <si>
    <t>kabel silový s Cu jádrem 1 kV 5Jx1,5mm2</t>
  </si>
  <si>
    <t>1715485562</t>
  </si>
  <si>
    <t>339</t>
  </si>
  <si>
    <t>34111094</t>
  </si>
  <si>
    <t>kabel silový s Cu jádrem 1 kV 5Jx2,5mm2</t>
  </si>
  <si>
    <t>-1745217623</t>
  </si>
  <si>
    <t>340</t>
  </si>
  <si>
    <t>741310101</t>
  </si>
  <si>
    <t>Montáž vypínač (polo)zapuštěný bezšroubové připojení 1-jednopólový</t>
  </si>
  <si>
    <t>1416800408</t>
  </si>
  <si>
    <t>341</t>
  </si>
  <si>
    <t>34535510R</t>
  </si>
  <si>
    <t>Spínač jednopólový, 10 AX, 250 V AC (řazení 1)</t>
  </si>
  <si>
    <t>-1627824244</t>
  </si>
  <si>
    <t>342</t>
  </si>
  <si>
    <t>34536700</t>
  </si>
  <si>
    <t>rámeček pro spínače a zásuvky 3901A-B10 jednonásobný</t>
  </si>
  <si>
    <t>2069605008</t>
  </si>
  <si>
    <t>343</t>
  </si>
  <si>
    <t>741310118R</t>
  </si>
  <si>
    <t>Montáž a dodávka spínač tlačítkový s kontrolkou, 10 AX, 250 V AC (řazení 1/OSo)</t>
  </si>
  <si>
    <t>402851678</t>
  </si>
  <si>
    <t>344</t>
  </si>
  <si>
    <t>741310121</t>
  </si>
  <si>
    <t>Montáž přepínač (polo)zapuštěný bezšroubové připojení 5-seriový</t>
  </si>
  <si>
    <t>-555830394</t>
  </si>
  <si>
    <t>345</t>
  </si>
  <si>
    <t>34535570R</t>
  </si>
  <si>
    <t>Přepínač sériový, 10 AX, 250 V AC (řazení 5)</t>
  </si>
  <si>
    <t>932727694</t>
  </si>
  <si>
    <t>346</t>
  </si>
  <si>
    <t>1127294804</t>
  </si>
  <si>
    <t>347</t>
  </si>
  <si>
    <t>741311006R</t>
  </si>
  <si>
    <t>Montáž a dodávka spínač automatický se snímačem pohybu, zapuštěný, 230 V AC (2 300 W)</t>
  </si>
  <si>
    <t>-455491883</t>
  </si>
  <si>
    <t>348</t>
  </si>
  <si>
    <t>741311007R</t>
  </si>
  <si>
    <t>Montáž a dodávka spínač automatický se snímačem pohybu, nástěnný, 230 V AC (2 300 W)</t>
  </si>
  <si>
    <t>-166012820</t>
  </si>
  <si>
    <t>349</t>
  </si>
  <si>
    <t>741311008R</t>
  </si>
  <si>
    <t>Montáž a dodávka spínač automatický se snímačem pohybu, stropní, 230 V AC (2 300 W)</t>
  </si>
  <si>
    <t>509374441</t>
  </si>
  <si>
    <t>350</t>
  </si>
  <si>
    <t>741313001</t>
  </si>
  <si>
    <t>Montáž zásuvka (polo)zapuštěná bezšroubové připojení 2P+PE se zapojením vodičů</t>
  </si>
  <si>
    <t>803080497</t>
  </si>
  <si>
    <t>351</t>
  </si>
  <si>
    <t>34555091R</t>
  </si>
  <si>
    <t>Zásuvka jednonásobná, 16 A, 250 V AC</t>
  </si>
  <si>
    <t>1160473268</t>
  </si>
  <si>
    <t>352</t>
  </si>
  <si>
    <t>-1368624799</t>
  </si>
  <si>
    <t>353</t>
  </si>
  <si>
    <t>34536720</t>
  </si>
  <si>
    <t>rámeček pro spínače a zásuvky  čtyřnásobný, vodorovný</t>
  </si>
  <si>
    <t>487774163</t>
  </si>
  <si>
    <t>354</t>
  </si>
  <si>
    <t>741313003</t>
  </si>
  <si>
    <t>Montáž zásuvka (polo)zapuštěná bezšroubové připojení 2x(2P+PE) dvojnásobná</t>
  </si>
  <si>
    <t>-1796050231</t>
  </si>
  <si>
    <t>355</t>
  </si>
  <si>
    <t>34555120R</t>
  </si>
  <si>
    <t>Zásuvka dvojnásobná, s natočenou dutinou, 16 A, 250 V AC</t>
  </si>
  <si>
    <t>1455765508</t>
  </si>
  <si>
    <t>356</t>
  </si>
  <si>
    <t>741252001R</t>
  </si>
  <si>
    <t>Úprava stávajícího elektroměrového rozvaděče RE pro provozovny</t>
  </si>
  <si>
    <t>1869116694</t>
  </si>
  <si>
    <t>357</t>
  </si>
  <si>
    <t>741252002R</t>
  </si>
  <si>
    <t>Úprava elektroměrového rozvaděče RE2.2</t>
  </si>
  <si>
    <t>2038039237</t>
  </si>
  <si>
    <t>358</t>
  </si>
  <si>
    <t>741320155R</t>
  </si>
  <si>
    <t>Montáž a dodávka jistič B3 x 25A</t>
  </si>
  <si>
    <t>1488695758</t>
  </si>
  <si>
    <t>359</t>
  </si>
  <si>
    <t>741252003R</t>
  </si>
  <si>
    <t>Úprava rozvaděče RD</t>
  </si>
  <si>
    <t>1923567308</t>
  </si>
  <si>
    <t>360</t>
  </si>
  <si>
    <t>741320125R</t>
  </si>
  <si>
    <t>Montáž a dodávka jistič B1 x 10A</t>
  </si>
  <si>
    <t>1437051853</t>
  </si>
  <si>
    <t>361</t>
  </si>
  <si>
    <t>741320126R</t>
  </si>
  <si>
    <t>Montáž a dodávka jistič B1 x 16A</t>
  </si>
  <si>
    <t>-963466813</t>
  </si>
  <si>
    <t>362</t>
  </si>
  <si>
    <t>741210021R</t>
  </si>
  <si>
    <t>Montáž a dodávka rozváděč ozn."RP1",  NAPŘ. RZA-Z-4S56, pod omítku, 778 x 362 x 88mm, IP 30/20, náplň dle doloženého schéma zapojení</t>
  </si>
  <si>
    <t>-444903815</t>
  </si>
  <si>
    <t>363</t>
  </si>
  <si>
    <t>741210022R</t>
  </si>
  <si>
    <t>Montáž a dodávka rozváděč ozn."RP2",  NAPŘ. RZA-Z-4S56, pod omítku, 778 x 362 x 88mm, IP 30/20, náplň dle doloženého schéma zapojení</t>
  </si>
  <si>
    <t>-1440154369</t>
  </si>
  <si>
    <t>364</t>
  </si>
  <si>
    <t>741370041R</t>
  </si>
  <si>
    <t>Montáž  a dodávka Svítidlo D – stropní / nástěnné, pro chodby - E27, ekv. 40W</t>
  </si>
  <si>
    <t>-1970096642</t>
  </si>
  <si>
    <t>365</t>
  </si>
  <si>
    <t>741371041R</t>
  </si>
  <si>
    <t xml:space="preserve">Montáž  a dodávka Svítidlo A - stropní zářivkové rastrové do podhledu - 4x18W </t>
  </si>
  <si>
    <t>-494737583</t>
  </si>
  <si>
    <t>366</t>
  </si>
  <si>
    <t>741371043R</t>
  </si>
  <si>
    <t>Montáž a dodávka Svítidlo C – stropní zářivkové mřížkové - 2x36W</t>
  </si>
  <si>
    <t>179679941</t>
  </si>
  <si>
    <t>367</t>
  </si>
  <si>
    <t>741372071R</t>
  </si>
  <si>
    <t xml:space="preserve">Montáž a dodávka Svítidlo B - stropní zapuštěná - LED 28W  </t>
  </si>
  <si>
    <t>1256897229</t>
  </si>
  <si>
    <t>368</t>
  </si>
  <si>
    <t>741372081R</t>
  </si>
  <si>
    <t xml:space="preserve">Montáž a dodávka Svítidlo M - nouzové, stropní do podhledu, 1hod. - LED 3W </t>
  </si>
  <si>
    <t>325255391</t>
  </si>
  <si>
    <t>369</t>
  </si>
  <si>
    <t>741372082R</t>
  </si>
  <si>
    <t xml:space="preserve">Montáž a dodávka Svítidlo N - nouzové únikové, nástěnné, 1hod. - LED 3W </t>
  </si>
  <si>
    <t>-643166095</t>
  </si>
  <si>
    <t>370</t>
  </si>
  <si>
    <t>741410011R</t>
  </si>
  <si>
    <t xml:space="preserve">Uzemnění konstrukce výtahu na nový základový zemmnič,zemnící pásek FeZn 30/4 mm
</t>
  </si>
  <si>
    <t>1897207329</t>
  </si>
  <si>
    <t>371</t>
  </si>
  <si>
    <t>741810007R</t>
  </si>
  <si>
    <t>Celková prohlídka elektrického rozvodu a zařízení do 100 000,- Kč</t>
  </si>
  <si>
    <t>-775172299</t>
  </si>
  <si>
    <t>372</t>
  </si>
  <si>
    <t>741999001R</t>
  </si>
  <si>
    <t>Pomocný montážní materiál</t>
  </si>
  <si>
    <t>222709998</t>
  </si>
  <si>
    <t>373</t>
  </si>
  <si>
    <t>998741203</t>
  </si>
  <si>
    <t>Přesun hmot procentní pro silnoproud v objektech v do 24 m</t>
  </si>
  <si>
    <t>1078518209</t>
  </si>
  <si>
    <t>742</t>
  </si>
  <si>
    <t>Elektroinstalace - slaboproud</t>
  </si>
  <si>
    <t>374</t>
  </si>
  <si>
    <t>998742203</t>
  </si>
  <si>
    <t>Přesun hmot procentní pro slaboproud v objektech v do 24 m</t>
  </si>
  <si>
    <t>-941808683</t>
  </si>
  <si>
    <t>742.1</t>
  </si>
  <si>
    <t>Provozovny</t>
  </si>
  <si>
    <t>375</t>
  </si>
  <si>
    <t>742110001</t>
  </si>
  <si>
    <t>Montáž trubek pro slaboproud plastových ohebných uložených pod omítku se zasekáním</t>
  </si>
  <si>
    <t>1862369525</t>
  </si>
  <si>
    <t>376</t>
  </si>
  <si>
    <t>34571061</t>
  </si>
  <si>
    <t>trubka elektroinstalační ohebná z PVC (ČSN) 2313</t>
  </si>
  <si>
    <t>444895465</t>
  </si>
  <si>
    <t>100*1,05 'Přepočtené koeficientem množství</t>
  </si>
  <si>
    <t>377</t>
  </si>
  <si>
    <t>742110501</t>
  </si>
  <si>
    <t>Montáž krabic pro slaboproud zapuštěných plastových odbočných kruhových s víčkem a se zasekáním</t>
  </si>
  <si>
    <t>-308611929</t>
  </si>
  <si>
    <t>378</t>
  </si>
  <si>
    <t>1559464030</t>
  </si>
  <si>
    <t>379</t>
  </si>
  <si>
    <t>742121005R</t>
  </si>
  <si>
    <t>Montáž a dodávka kabel datový F/UTP kat. 5e</t>
  </si>
  <si>
    <t>-715416141</t>
  </si>
  <si>
    <t>380</t>
  </si>
  <si>
    <t>742260030R</t>
  </si>
  <si>
    <t>Montáž  a dodávka hlásič kouře</t>
  </si>
  <si>
    <t>1984518269</t>
  </si>
  <si>
    <t>381</t>
  </si>
  <si>
    <t>742330041</t>
  </si>
  <si>
    <t>Montáž datové jednozásuvky</t>
  </si>
  <si>
    <t>1397001412</t>
  </si>
  <si>
    <t>382</t>
  </si>
  <si>
    <t>37451251R</t>
  </si>
  <si>
    <t>Zásuvka datová, kategorie 5E</t>
  </si>
  <si>
    <t>1489732669</t>
  </si>
  <si>
    <t>742.2</t>
  </si>
  <si>
    <t xml:space="preserve">Domovní telefony - systém 2-BUS_x000D_
</t>
  </si>
  <si>
    <t>383</t>
  </si>
  <si>
    <t>742310012R</t>
  </si>
  <si>
    <t>Montáž a dodávka elektrický vrátný s kódovým tablem, komplet</t>
  </si>
  <si>
    <t>-836394950</t>
  </si>
  <si>
    <t>384</t>
  </si>
  <si>
    <t>742310013R</t>
  </si>
  <si>
    <t>Montáž a dodávka přístroj domovního telefonu s rozlišením vyzvánění od EV nebo od dveří</t>
  </si>
  <si>
    <t>176820397</t>
  </si>
  <si>
    <t>385</t>
  </si>
  <si>
    <t>742310014R</t>
  </si>
  <si>
    <t>Montáž a dodávka napájecí zdroj pro domovní telefony</t>
  </si>
  <si>
    <t>1235559825</t>
  </si>
  <si>
    <t>386</t>
  </si>
  <si>
    <t>742310015R</t>
  </si>
  <si>
    <t>Montáž a dodávka elektrický zámek včetně čelního plechu (kování)</t>
  </si>
  <si>
    <t>-1745632815</t>
  </si>
  <si>
    <t>387</t>
  </si>
  <si>
    <t>742121031R</t>
  </si>
  <si>
    <t>Montáž a dodávka kabel SHTFH–R 3 x 2 x 0,8 mm</t>
  </si>
  <si>
    <t>2105263706</t>
  </si>
  <si>
    <t>388</t>
  </si>
  <si>
    <t>742110042R</t>
  </si>
  <si>
    <t xml:space="preserve">Montáž a dodávka elektroinstalační lišta 20X20HF </t>
  </si>
  <si>
    <t>-1307234671</t>
  </si>
  <si>
    <t>389</t>
  </si>
  <si>
    <t>742110043R</t>
  </si>
  <si>
    <t xml:space="preserve">Montáž a dodávka elektroinstalační lišta 40X20HF </t>
  </si>
  <si>
    <t>-52512885</t>
  </si>
  <si>
    <t>390</t>
  </si>
  <si>
    <t>742110045R</t>
  </si>
  <si>
    <t>Montáž a dodávka lištová krabice (HF) pro zvonkové tlačítko</t>
  </si>
  <si>
    <t>-1832975614</t>
  </si>
  <si>
    <t>391</t>
  </si>
  <si>
    <t>742310016R</t>
  </si>
  <si>
    <t>Montáž a dodávka zvonkové tlačítko (u dveří do bytu)</t>
  </si>
  <si>
    <t>740173070</t>
  </si>
  <si>
    <t>392</t>
  </si>
  <si>
    <t>742310018R</t>
  </si>
  <si>
    <t>-1936362707</t>
  </si>
  <si>
    <t>742.3</t>
  </si>
  <si>
    <t>Ostatní</t>
  </si>
  <si>
    <t>393</t>
  </si>
  <si>
    <t>742420815R</t>
  </si>
  <si>
    <t xml:space="preserve">Demontáž satelitních parabol na fasádě
</t>
  </si>
  <si>
    <t>-630426997</t>
  </si>
  <si>
    <t>394</t>
  </si>
  <si>
    <t>742420812</t>
  </si>
  <si>
    <t>Demontáž antény venkovní televizní nebo FM</t>
  </si>
  <si>
    <t>1908325858</t>
  </si>
  <si>
    <t>395</t>
  </si>
  <si>
    <t>742190010R</t>
  </si>
  <si>
    <t>Stavební přípomoce</t>
  </si>
  <si>
    <t>1100379941</t>
  </si>
  <si>
    <t>396</t>
  </si>
  <si>
    <t>742190012R</t>
  </si>
  <si>
    <t>1975045027</t>
  </si>
  <si>
    <t>397</t>
  </si>
  <si>
    <t>742210512R</t>
  </si>
  <si>
    <t>Výchozí revize, protokoly, zkoušky</t>
  </si>
  <si>
    <t>-2047372806</t>
  </si>
  <si>
    <t>751</t>
  </si>
  <si>
    <t>Vzduchotechnika</t>
  </si>
  <si>
    <t>398</t>
  </si>
  <si>
    <t>751111121R</t>
  </si>
  <si>
    <t>Mtž a dodávka ventilátor do kruhového potrubí s doběhem v tichém provedení+ násuvná klapka -spínání se světly průměr 100</t>
  </si>
  <si>
    <t>-467898546</t>
  </si>
  <si>
    <t>399</t>
  </si>
  <si>
    <t>751322001R</t>
  </si>
  <si>
    <t>Mtž a dodávka talířový ventil s montážním kroužkem - odtah ø100</t>
  </si>
  <si>
    <t>-1661189002</t>
  </si>
  <si>
    <t>400</t>
  </si>
  <si>
    <t>751537001R</t>
  </si>
  <si>
    <t>Mtž a dodávka kruhové potrubí  ø100 vč.spojovacího,těsnícího a montážního mater. (závěsy)</t>
  </si>
  <si>
    <t>1176119769</t>
  </si>
  <si>
    <t>401</t>
  </si>
  <si>
    <t>751537101R</t>
  </si>
  <si>
    <t xml:space="preserve">Mtž a dodávka kruhové flexib. potrubí s tlumením hluku ø102 vč. spojovacího a montážního mater. </t>
  </si>
  <si>
    <t>-199761120</t>
  </si>
  <si>
    <t>402</t>
  </si>
  <si>
    <t>751691121R</t>
  </si>
  <si>
    <t>Zaregulování systému vzduchotechnického zařízení</t>
  </si>
  <si>
    <t>1455326008</t>
  </si>
  <si>
    <t>403</t>
  </si>
  <si>
    <t>751721810R</t>
  </si>
  <si>
    <t>Demontáž klimatizační jednotky venkovní na fasádě vč.konzol</t>
  </si>
  <si>
    <t>2116604705</t>
  </si>
  <si>
    <t>404</t>
  </si>
  <si>
    <t>998751202</t>
  </si>
  <si>
    <t>Přesun hmot procentní pro vzduchotechniku v objektech v do 24 m</t>
  </si>
  <si>
    <t>-1281869315</t>
  </si>
  <si>
    <t>762</t>
  </si>
  <si>
    <t>Konstrukce tesařské</t>
  </si>
  <si>
    <t>405</t>
  </si>
  <si>
    <t>762341971R</t>
  </si>
  <si>
    <t>Vyřezání části navýšení atiky z OSB desek a podkladních hranolů</t>
  </si>
  <si>
    <t>880599997</t>
  </si>
  <si>
    <t>" v místě přístavby výtahu"2*0,5</t>
  </si>
  <si>
    <t>406</t>
  </si>
  <si>
    <t>762900066
R</t>
  </si>
  <si>
    <t xml:space="preserve">Demontáž dřevotřískových podlah vč.podkladního roštu
</t>
  </si>
  <si>
    <t>-1510054481</t>
  </si>
  <si>
    <t>"1PP"14,3</t>
  </si>
  <si>
    <t>763</t>
  </si>
  <si>
    <t>Konstrukce suché výstavby</t>
  </si>
  <si>
    <t>407</t>
  </si>
  <si>
    <t>763111811</t>
  </si>
  <si>
    <t>Demontáž SDK příčky s jednoduchou ocelovou nosnou konstrukcí opláštění jednoduché</t>
  </si>
  <si>
    <t>-1155315958</t>
  </si>
  <si>
    <t>"2PP"2,4*3,5-"dveře"0,8*2</t>
  </si>
  <si>
    <t>408</t>
  </si>
  <si>
    <t>763121430R</t>
  </si>
  <si>
    <t>SDK stěna předsazená tl 200 mm profil CW+UW 100 deska 1xH2 12,5  bez TI</t>
  </si>
  <si>
    <t>-1550141162</t>
  </si>
  <si>
    <t>"provozovna II"3,01*3,44</t>
  </si>
  <si>
    <t>409</t>
  </si>
  <si>
    <t>763121716R</t>
  </si>
  <si>
    <t>SDK stěna předsazená difůzní lišta odvětrávací interiérová 2,5m do soklu</t>
  </si>
  <si>
    <t>-1112213139</t>
  </si>
  <si>
    <t>410</t>
  </si>
  <si>
    <t>763131411</t>
  </si>
  <si>
    <t>SDK podhled desky 1xA 12,5 bez TI dvouvrstvá spodní kce profil CD+UD</t>
  </si>
  <si>
    <t>-1038633978</t>
  </si>
  <si>
    <t>";m.č.0.02"21,22</t>
  </si>
  <si>
    <t>"m.č.S.01"6,98</t>
  </si>
  <si>
    <t>"m.č.S.02"4</t>
  </si>
  <si>
    <t>"m.č.S04"5,37</t>
  </si>
  <si>
    <t>"m.č.S.10"63,38</t>
  </si>
  <si>
    <t>"m.č.S.11"2,67</t>
  </si>
  <si>
    <t>"m.č.S20"34,82</t>
  </si>
  <si>
    <t>"m.č.S21"4,9</t>
  </si>
  <si>
    <t>"m.č.S23"1,56</t>
  </si>
  <si>
    <t>411</t>
  </si>
  <si>
    <t>763131451</t>
  </si>
  <si>
    <t>SDK podhled deska 1xH2 12,5 bez TI dvouvrstvá spodní kce profil CD+UD</t>
  </si>
  <si>
    <t>143585345</t>
  </si>
  <si>
    <t>"m.č.S.03"1,22</t>
  </si>
  <si>
    <t>"m.č.S.12"2,98</t>
  </si>
  <si>
    <t>"m.č.S24"2,32</t>
  </si>
  <si>
    <t>"m.č.S25"1,29</t>
  </si>
  <si>
    <t>412</t>
  </si>
  <si>
    <t>763131761</t>
  </si>
  <si>
    <t>Příplatek k SDK podhledu za plochu do 3 m2 jednotlivě</t>
  </si>
  <si>
    <t>616807524</t>
  </si>
  <si>
    <t>413</t>
  </si>
  <si>
    <t>763131765</t>
  </si>
  <si>
    <t>Příplatek k SDK podhledu za výšku zavěšení přes 0,5 do 1,0 m</t>
  </si>
  <si>
    <t>1329286688</t>
  </si>
  <si>
    <t>414</t>
  </si>
  <si>
    <t>763131766</t>
  </si>
  <si>
    <t>Příplatek k SDK podhledu za výšku zavěšení přes 1,0 do 1,5 m</t>
  </si>
  <si>
    <t>1336166048</t>
  </si>
  <si>
    <t>415</t>
  </si>
  <si>
    <t>763131831</t>
  </si>
  <si>
    <t>Demontáž SDK podhledu s jednovrstvou nosnou kcí z ocelových profilů opláštění jednoduché</t>
  </si>
  <si>
    <t>-2063080952</t>
  </si>
  <si>
    <t>"2PP provozovna I"90,6</t>
  </si>
  <si>
    <t>"2PP provozovna II"38,5</t>
  </si>
  <si>
    <t>416</t>
  </si>
  <si>
    <t>763164821</t>
  </si>
  <si>
    <t>Demontáž SDK obkladu kovových kcí opláštění jednoduché</t>
  </si>
  <si>
    <t>-2036089573</t>
  </si>
  <si>
    <t>"2PP opláštění stoupaček"3,4*0,6</t>
  </si>
  <si>
    <t>417</t>
  </si>
  <si>
    <t>763181811</t>
  </si>
  <si>
    <t>Demontáž jednokřídlové kovové zárubně v do 2,75 m SDK příčka</t>
  </si>
  <si>
    <t>-1925008040</t>
  </si>
  <si>
    <t>"2PP"1</t>
  </si>
  <si>
    <t>418</t>
  </si>
  <si>
    <t>763169101
R</t>
  </si>
  <si>
    <t xml:space="preserve">Snížené nadpraží opláštěné deskami SDVK tl.12,5 mm typ A1 s TI tl.160 mm vč.roh.lišt
</t>
  </si>
  <si>
    <t>998282701</t>
  </si>
  <si>
    <t>1,2*4</t>
  </si>
  <si>
    <t>419</t>
  </si>
  <si>
    <t>763182311
R</t>
  </si>
  <si>
    <t xml:space="preserve">Opláštění ostění a nadpraží dveří z desek SDVK tl.12,5 mm typ A1 vč.roh.lišt
</t>
  </si>
  <si>
    <t>1107932664</t>
  </si>
  <si>
    <t>";1_4NP"2,225*2*4</t>
  </si>
  <si>
    <t>";1PP"1,2+2,225*2</t>
  </si>
  <si>
    <t>420</t>
  </si>
  <si>
    <t>763211160
R</t>
  </si>
  <si>
    <t xml:space="preserve">Stěna výtahové šachty SDVK ,ocel.kce,oplášť deskou typ A1 12,5+12,5 mm,izolace tl.80 mm
</t>
  </si>
  <si>
    <t>-1284118218</t>
  </si>
  <si>
    <t>";1PP-3NP"1,3*12,46*2+"4NP"1,3*1,6*2</t>
  </si>
  <si>
    <t>";3-4 NP"(2,3*2+2,05)*(1,79+1,64)</t>
  </si>
  <si>
    <t>421</t>
  </si>
  <si>
    <t>763221525
R</t>
  </si>
  <si>
    <t xml:space="preserve">Obklad vnitřní stěny šachty deskou SDVK 1xopláštěná desky typ A1 tl.12,5 mm na kov.kci bez izolace
</t>
  </si>
  <si>
    <t>-1613605545</t>
  </si>
  <si>
    <t>";stěna bet.tvárnice"(1,9*2+1,65)*6,38+1,65*5,13-1,2*2</t>
  </si>
  <si>
    <t>422</t>
  </si>
  <si>
    <t>763231151</t>
  </si>
  <si>
    <t>Sádrovláknitý podhled protipožární deska 1x15 dvouvrstvá spodní kce profil CD+UD bez TI</t>
  </si>
  <si>
    <t>1236689793</t>
  </si>
  <si>
    <t>"šachta"1,9*1,65</t>
  </si>
  <si>
    <t>423</t>
  </si>
  <si>
    <t>998763403</t>
  </si>
  <si>
    <t>Přesun hmot procentní pro sádrokartonové konstrukce v objektech v do 24 m</t>
  </si>
  <si>
    <t>1736069360</t>
  </si>
  <si>
    <t>764</t>
  </si>
  <si>
    <t>Konstrukce klempířské</t>
  </si>
  <si>
    <t>424</t>
  </si>
  <si>
    <t>764002851</t>
  </si>
  <si>
    <t>Demontáž oplechování parapetů do suti</t>
  </si>
  <si>
    <t>-2083004873</t>
  </si>
  <si>
    <t>1,3*8+0,72*8+1,2*4+3,35+1,4*2+2,2</t>
  </si>
  <si>
    <t>425</t>
  </si>
  <si>
    <t>764-K1R</t>
  </si>
  <si>
    <t>Vnější parapet TiZn vč.rohů pro okno š.900 mm rš.370 mm dle tabulky výrobků
 ozn.K1</t>
  </si>
  <si>
    <t>-1975349371</t>
  </si>
  <si>
    <t>426</t>
  </si>
  <si>
    <t>764-K2R</t>
  </si>
  <si>
    <t>Oplechování parapetů TiZn vč.rohů pro okno výtah.šachty rš.200 mm dle tabulky výrobků
 ozn.K2</t>
  </si>
  <si>
    <t>1704555197</t>
  </si>
  <si>
    <t>427</t>
  </si>
  <si>
    <t>764-K3R</t>
  </si>
  <si>
    <t>Závětrná lišta z poplast.plechu r.š.305 mm dle tabulky výrobků
 ozn.K3</t>
  </si>
  <si>
    <t>-489680587</t>
  </si>
  <si>
    <t>428</t>
  </si>
  <si>
    <t>764-K5R</t>
  </si>
  <si>
    <t>Oplechování parapetu z TiZn pro okno š.1950 mm rš.250 mm dle tabulky výrobků
 ozn.K5</t>
  </si>
  <si>
    <t>244514189</t>
  </si>
  <si>
    <t>429</t>
  </si>
  <si>
    <t>764-K6R</t>
  </si>
  <si>
    <t>Oplechování parapetu z TiZn pro okno š.2950 mm rš.250 mm dle tabulky výrobků
 ozn.K6</t>
  </si>
  <si>
    <t>1053051669</t>
  </si>
  <si>
    <t>430</t>
  </si>
  <si>
    <t>764-K7R</t>
  </si>
  <si>
    <t>Oplechování parapetu z TiZn pro okno š.2990 mm rš.250 mm dle tabulky výrobků
 ozn.K7</t>
  </si>
  <si>
    <t>-2011053304</t>
  </si>
  <si>
    <t>431</t>
  </si>
  <si>
    <t>764-K8R</t>
  </si>
  <si>
    <t>Oplechování parapetu z TiZn pro okno š.1980 mm rš.250 mm dle tabulky výrobků
 ozn.K8</t>
  </si>
  <si>
    <t>2136608563</t>
  </si>
  <si>
    <t>432</t>
  </si>
  <si>
    <t>764-K9R</t>
  </si>
  <si>
    <t>Oplechování parapetu z TiZn pro okno š.1470 mm rš.250 mm dle tabulky výrobků
 ozn.K9</t>
  </si>
  <si>
    <t>138177285</t>
  </si>
  <si>
    <t>433</t>
  </si>
  <si>
    <t>764-K10R</t>
  </si>
  <si>
    <t>Oplechování parapetu z TiZn pro okno š.1950 mm rš.250 mm dle tabulky výrobků
 ozn.K10</t>
  </si>
  <si>
    <t>-1659608437</t>
  </si>
  <si>
    <t>434</t>
  </si>
  <si>
    <t>764-H1R</t>
  </si>
  <si>
    <t>Oplechování parapetu z TiZn pro okno š.1300 mm rš.410 mm dle tabulky výrobků
 ozn.H1</t>
  </si>
  <si>
    <t>-26179698</t>
  </si>
  <si>
    <t>435</t>
  </si>
  <si>
    <t>764-H3R</t>
  </si>
  <si>
    <t>Oplechování parapetu z TiZn pro okno š.750 mm rš.410 mm dle tabulky výrobků
 ozn.H1</t>
  </si>
  <si>
    <t>544198864</t>
  </si>
  <si>
    <t>436</t>
  </si>
  <si>
    <t>764-H6R</t>
  </si>
  <si>
    <t>Oplechování parapetu z TiZn pro okno š.1300 mm rš.370 mm dle tabulky výrobků
 ozn.H6</t>
  </si>
  <si>
    <t>1860441491</t>
  </si>
  <si>
    <t>437</t>
  </si>
  <si>
    <t>764-H11R</t>
  </si>
  <si>
    <t>Oplechování parapetu z TiZn pro okno š.750 mm rš.370 mm dle tabulky výrobků
 ozn.H11</t>
  </si>
  <si>
    <t>2054913999</t>
  </si>
  <si>
    <t>438</t>
  </si>
  <si>
    <t>764-H12R</t>
  </si>
  <si>
    <t>Oplechování parapetu z TiZn pro okno š.3350 mm rš.370 mm dle tabulky výrobků
 ozn.H12</t>
  </si>
  <si>
    <t>-1980299867</t>
  </si>
  <si>
    <t>439</t>
  </si>
  <si>
    <t>764-H14R</t>
  </si>
  <si>
    <t>Oplechování parapetu z TiZn pro okno š.2200 mm rš.370 mm dle tabulky výrobků
 ozn.H14</t>
  </si>
  <si>
    <t>1374813500</t>
  </si>
  <si>
    <t>440</t>
  </si>
  <si>
    <t>998764203</t>
  </si>
  <si>
    <t>Přesun hmot procentní pro konstrukce klempířské v objektech v do 24 m</t>
  </si>
  <si>
    <t>424354245</t>
  </si>
  <si>
    <t>766</t>
  </si>
  <si>
    <t>Konstrukce truhlářské</t>
  </si>
  <si>
    <t>441</t>
  </si>
  <si>
    <t>766441821</t>
  </si>
  <si>
    <t>Demontáž parapetních desek dřevěných nebo plastových šířky do 30 cm délky přes 1,0 m</t>
  </si>
  <si>
    <t>-729937703</t>
  </si>
  <si>
    <t>442</t>
  </si>
  <si>
    <t>766660001</t>
  </si>
  <si>
    <t>Montáž dveřních křídel otvíravých 1křídlových š do 0,8 m do ocelové zárubně</t>
  </si>
  <si>
    <t>1255574680</t>
  </si>
  <si>
    <t>"T1"3</t>
  </si>
  <si>
    <t>"T2"2</t>
  </si>
  <si>
    <t>"T3"2</t>
  </si>
  <si>
    <t>"T4"1</t>
  </si>
  <si>
    <t>443</t>
  </si>
  <si>
    <t>611-T1R</t>
  </si>
  <si>
    <t>Vnitřní dřevěné dveře plné 600/1970 lamino HPL,bílé,větrací mřížka vč.kování dle tabulky výrobků
 oz.T1/L,T1/P</t>
  </si>
  <si>
    <t>-1228153652</t>
  </si>
  <si>
    <t>444</t>
  </si>
  <si>
    <t>611-T2R</t>
  </si>
  <si>
    <t>Vnitřní dřevěné dveře plné 700/1970 lamino HPL,bílé,větrací mřížka vč.kování dle tabulky výrobků
 oz.T2/L</t>
  </si>
  <si>
    <t>1655594083</t>
  </si>
  <si>
    <t>445</t>
  </si>
  <si>
    <t>611-T3R</t>
  </si>
  <si>
    <t>Vnitřní dřevěné dveře plné 800/1970 lamino HPL,bílé,větrací mřížka vč.kování dle tabulky výrobků
 oz.T3/L</t>
  </si>
  <si>
    <t>631132741</t>
  </si>
  <si>
    <t>446</t>
  </si>
  <si>
    <t>611-T4R</t>
  </si>
  <si>
    <t>Vnitřní dřevěné dveře plné 800/1970 lamino HPL,bílé,vč.kování dle tabulky výrobků
 oz.T4/P</t>
  </si>
  <si>
    <t>2026635433</t>
  </si>
  <si>
    <t>447</t>
  </si>
  <si>
    <t>766660021</t>
  </si>
  <si>
    <t>Montáž dveřních křídel otvíravých 1křídlových š do 0,8 m požárních do ocelové zárubně</t>
  </si>
  <si>
    <t>1371032945</t>
  </si>
  <si>
    <t>448</t>
  </si>
  <si>
    <t>611-T5R</t>
  </si>
  <si>
    <t>dveře vnitřní požárně odolné CPL fólie EI (EW) 30 D3 1křídlové 80x197cm</t>
  </si>
  <si>
    <t>-1619515169</t>
  </si>
  <si>
    <t>449</t>
  </si>
  <si>
    <t>766660717</t>
  </si>
  <si>
    <t>Montáž dveřních křídel samozavírače na ocelovou zárubeň</t>
  </si>
  <si>
    <t>-2118550653</t>
  </si>
  <si>
    <t>450</t>
  </si>
  <si>
    <t>766670021R</t>
  </si>
  <si>
    <t>Montáž kliky a štítku</t>
  </si>
  <si>
    <t>496604418</t>
  </si>
  <si>
    <t>"vnitřní dveře"10</t>
  </si>
  <si>
    <t>451</t>
  </si>
  <si>
    <t>766662811</t>
  </si>
  <si>
    <t>Demontáž truhlářských prahů dveří jednokřídlových</t>
  </si>
  <si>
    <t>1841446284</t>
  </si>
  <si>
    <t>"2PP"7</t>
  </si>
  <si>
    <t>452</t>
  </si>
  <si>
    <t>766699411R</t>
  </si>
  <si>
    <t>Montáž truhlářských desek lavic šířky do 500 mm</t>
  </si>
  <si>
    <t>-430064982</t>
  </si>
  <si>
    <t>453</t>
  </si>
  <si>
    <t>766695213</t>
  </si>
  <si>
    <t>Montáž truhlářských prahů dveří 1křídlových šířky přes 10 cm</t>
  </si>
  <si>
    <t>-805341774</t>
  </si>
  <si>
    <t>"1PP"2</t>
  </si>
  <si>
    <t>454</t>
  </si>
  <si>
    <t>61187161</t>
  </si>
  <si>
    <t>práh dveřní dřevěný dubový tl 2cm dl 82cm š 15cm</t>
  </si>
  <si>
    <t>-2066915308</t>
  </si>
  <si>
    <t>455</t>
  </si>
  <si>
    <t>766-T6R</t>
  </si>
  <si>
    <t>Montáž a dodávka vstupní dveře EURO s nadsvětlíkem 1křídlé 1000/2730 zasklen.izol.dvojsklo,vč.bezpečnostního kování,samozavírače kompletní provedení dle tabulky výrobků
 ozn.T6</t>
  </si>
  <si>
    <t>-1959290053</t>
  </si>
  <si>
    <t>456</t>
  </si>
  <si>
    <t>766-T7R</t>
  </si>
  <si>
    <t>Montáž a dodávka dřevěné okno EUROprofil 900/1650 dvoukřídlové O,S bez sloupku s poutcem nahoře,zasklení izol.dvojsklo kompletní provedení dle tabulky výrobků
 ozn.T7</t>
  </si>
  <si>
    <t>711605296</t>
  </si>
  <si>
    <t>457</t>
  </si>
  <si>
    <t>766-T8R</t>
  </si>
  <si>
    <t>Montáž a dodávka parapetních desek z vysoce lisované dřevotřísky potažené laminátem HPL šířky 17 cm délky 0,9 m barva bílá kompletní provedení dle tabulky výrobků ozn.T8</t>
  </si>
  <si>
    <t>-1691257783</t>
  </si>
  <si>
    <t>458</t>
  </si>
  <si>
    <t>998766203</t>
  </si>
  <si>
    <t>Přesun hmot procentní pro konstrukce truhlářské v objektech v do 24 m</t>
  </si>
  <si>
    <t>-860444428</t>
  </si>
  <si>
    <t>767</t>
  </si>
  <si>
    <t>Konstrukce zámečnické</t>
  </si>
  <si>
    <t>459</t>
  </si>
  <si>
    <t>76704001
R</t>
  </si>
  <si>
    <t xml:space="preserve">Přemístění stávající vchodové stříšky
</t>
  </si>
  <si>
    <t>-924587099</t>
  </si>
  <si>
    <t>460</t>
  </si>
  <si>
    <t>767391103R</t>
  </si>
  <si>
    <t xml:space="preserve">Dodávka a montáž střech trapézový plech ve spádu
</t>
  </si>
  <si>
    <t>1092159177</t>
  </si>
  <si>
    <t>461</t>
  </si>
  <si>
    <t>767427100
R</t>
  </si>
  <si>
    <t xml:space="preserve">Montáž a dodávka -obklad fasády z desek  Alucobond kazetový typ A2 barva středně šedá
</t>
  </si>
  <si>
    <t>-1190609677</t>
  </si>
  <si>
    <t>(2,23*2+2,05)*18,53+(2,66-2,23)*0,5*2</t>
  </si>
  <si>
    <t>-"prosklen.část"(0,92*2+2,05)*(12,46+1,6)</t>
  </si>
  <si>
    <t>462</t>
  </si>
  <si>
    <t>767427102
R</t>
  </si>
  <si>
    <t xml:space="preserve">Montáž a dodávka -Ostěn a nadpraží k fasádnímu obkladu Alucobond do hl.250 mm
</t>
  </si>
  <si>
    <t>2062461702</t>
  </si>
  <si>
    <t>(12,46+1,6)*2+(0,92*2+2,05)*2</t>
  </si>
  <si>
    <t>463</t>
  </si>
  <si>
    <t>767590850R</t>
  </si>
  <si>
    <t xml:space="preserve">Demontáž předloženého schodiště před vstupem na jižní fasádě a odvoz na dílnu
</t>
  </si>
  <si>
    <t>189917002</t>
  </si>
  <si>
    <t>464</t>
  </si>
  <si>
    <t>767210155R</t>
  </si>
  <si>
    <t xml:space="preserve">Zámečnická úprava předsazeného vstupního schodiště  montáž a přemístění pro nový vstup
</t>
  </si>
  <si>
    <t>1581637044</t>
  </si>
  <si>
    <t>465</t>
  </si>
  <si>
    <t>767041000
R</t>
  </si>
  <si>
    <t xml:space="preserve">D+M nápisu z plastických písmen dle původního sejmutého nápisu na fasádě vč.povrch.úpravy
</t>
  </si>
  <si>
    <t>-1833077675</t>
  </si>
  <si>
    <t>466</t>
  </si>
  <si>
    <t>767661811</t>
  </si>
  <si>
    <t>Demontáž mříží pevných nebo otevíravých</t>
  </si>
  <si>
    <t>2001206046</t>
  </si>
  <si>
    <t>"mříže"1,96*0,95+1,62*2,06</t>
  </si>
  <si>
    <t>467</t>
  </si>
  <si>
    <t>767-R1</t>
  </si>
  <si>
    <t>Montáž a dodávka čistící rohož z Al profilů 22 mm 1200x800 mm vč.zapuštěného rámu kompletní provedení dle tabulky výrobků ozn.R1</t>
  </si>
  <si>
    <t>1208680576</t>
  </si>
  <si>
    <t>468</t>
  </si>
  <si>
    <t>767-R2</t>
  </si>
  <si>
    <t>Montáž a dodávka čistící rohož textilní 1000x800 mm vč.zapuštěného rámu kompletní provedení dle tabulky výrobků ozn.R2</t>
  </si>
  <si>
    <t>-84910099</t>
  </si>
  <si>
    <t>469</t>
  </si>
  <si>
    <t>767-R3</t>
  </si>
  <si>
    <t>Montáž a dodávka čistící rohož textilní 900x900 mm vč.zapuštěného rámu kompletní provedení dle tabulky výrobků ozn.R3</t>
  </si>
  <si>
    <t>2079657986</t>
  </si>
  <si>
    <t>470</t>
  </si>
  <si>
    <t>767-R4R</t>
  </si>
  <si>
    <t xml:space="preserve">Dodávka a montáž listovní schránky DLS B - 017 sestava 8 řad po 5 ks, kompletní provedení dle tabulky výrobků
</t>
  </si>
  <si>
    <t>-364183965</t>
  </si>
  <si>
    <t>471</t>
  </si>
  <si>
    <t>767-Z5R</t>
  </si>
  <si>
    <t>Montáž a dodávka vnitřní  Al prosklená stěna 1600/2050 s jednokřídl.dveřmi 900/1970 s pevným bočním dílem kompletní provedení včetně kování a samozavírače dle tabulky výrobků
 ozn.Z5</t>
  </si>
  <si>
    <t>-870785534</t>
  </si>
  <si>
    <t>472</t>
  </si>
  <si>
    <t>767-Z6R</t>
  </si>
  <si>
    <t>Montáž a dodávka vnější Al prosklená stěna s jednokřídl.dveřmi 1000/2320+1950/2060 zasklení izol.bezpeč.dvojsklo, kompletní provedení včetně kování dle  tabulky výrobků
 ozn.Z6</t>
  </si>
  <si>
    <t>1360163528</t>
  </si>
  <si>
    <t>473</t>
  </si>
  <si>
    <t>767-Z7R</t>
  </si>
  <si>
    <t>Montáž a dodávka vnější Al prosklená stěna se sloupkem pevná se sklopnou částí ovládanou pákovým otvíračem 2940/2060 mm zasklení izol.bezpeč.dvojsklo, kompletní provedení  dle  tabulky výrobků
 ozn.Z7</t>
  </si>
  <si>
    <t>1632302708</t>
  </si>
  <si>
    <t>474</t>
  </si>
  <si>
    <t>767-Z8R</t>
  </si>
  <si>
    <t>Montáž a dodávka vnější Al prosklená stěna se sloupkem pevná se sklopnou částí ovládanou pákovým otvíračem 2990/2060 mm zasklení izol.bezpeč.dvojsklo, kompletní provedení  dle  tabulky výrobků
 ozn.Z8</t>
  </si>
  <si>
    <t>1773589272</t>
  </si>
  <si>
    <t>475</t>
  </si>
  <si>
    <t>767-Z9R</t>
  </si>
  <si>
    <t>Montáž a dodávka vnější Al prosklená stěna s jednokřídl.dveřmi 1000/2420+1980/2060 zasklení izol.bezpeč.dvojsklo, kompletní provedení včetně bezpeč.kování,samozavíreče.zvonk.tablo,přípravy pro el.vrátného dle  tabulky výrobků
 ozn.Z9</t>
  </si>
  <si>
    <t>-339076741</t>
  </si>
  <si>
    <t>476</t>
  </si>
  <si>
    <t>767-Z10R</t>
  </si>
  <si>
    <t>Montáž a dodávka vnější Al prosklená stěna s poutcem pevná se sklopnou částí ovládanou pákovým otvíračem 1470/2060 mm zasklení izol.bezpeč.dvojsklo, kompletní provedení  dle  tabulky výrobků
 ozn.Z10</t>
  </si>
  <si>
    <t>988778202</t>
  </si>
  <si>
    <t>477</t>
  </si>
  <si>
    <t>767-Z11R</t>
  </si>
  <si>
    <t>Montáž a dodávka vnější  Al prosklená stěna 1620/2060 s jednokřídl.dveřmi 950/2000 s boční šálou, sklodělící příčky, zasklení izol.bezpeč.dvojsklo, kompletní provedení včetně bezp. kování a samozavírače dle tabulky výrobků
 ozn.Z11</t>
  </si>
  <si>
    <t>-1975297438</t>
  </si>
  <si>
    <t>478</t>
  </si>
  <si>
    <t>767-Z12R</t>
  </si>
  <si>
    <t>Montáž a dodávka  Al okno sklápěcí ovládané pákou 1950/980mm zasklení izol.bezpeč.dvojsklo, kompletní provedení dle tabulky výrobků
 ozn.Z12</t>
  </si>
  <si>
    <t>889906638</t>
  </si>
  <si>
    <t>479</t>
  </si>
  <si>
    <t>767-Z13R</t>
  </si>
  <si>
    <t>Montáž a dodávka kovová větrací protidešťová žaluzie se síťkou proti hmyzu 400x200 mm barva šedá kompletní provedení dle tabulky výrobků
 ozn.Z13</t>
  </si>
  <si>
    <t>-289994062</t>
  </si>
  <si>
    <t>480</t>
  </si>
  <si>
    <t>998767203</t>
  </si>
  <si>
    <t>Přesun hmot procentní pro zámečnické konstrukce v objektech v do 24 m</t>
  </si>
  <si>
    <t>-290407412</t>
  </si>
  <si>
    <t>771</t>
  </si>
  <si>
    <t>Podlahy z dlaždic</t>
  </si>
  <si>
    <t>481</t>
  </si>
  <si>
    <t>771274122</t>
  </si>
  <si>
    <t>Montáž obkladů stupnic z dlaždic protiskluzných keramických flexibilní lepidlo š do 250 mm</t>
  </si>
  <si>
    <t>1344883140</t>
  </si>
  <si>
    <t>" na prahu u nového vstupu s předloženým schodištěm 1PP"1</t>
  </si>
  <si>
    <t>482</t>
  </si>
  <si>
    <t>59761436R</t>
  </si>
  <si>
    <t>dlaždice keramické slinuté neglazované mrazuvzdorné pro schody dle výběru přes 9 do 12 ks/m2</t>
  </si>
  <si>
    <t>-1144284029</t>
  </si>
  <si>
    <t>483</t>
  </si>
  <si>
    <t>771474113</t>
  </si>
  <si>
    <t>Montáž soklíků z dlaždic keramických rovných flexibilní lepidlo v do 120 mm</t>
  </si>
  <si>
    <t>-1383588058</t>
  </si>
  <si>
    <t>"m.č.S10"(11,09-1+0,3*2+4,52+0,17+3,475-0,7+1,875+7,35+6,33)+(0,44+0,8)*2</t>
  </si>
  <si>
    <t>";m.č.0.01"(4,46*2+1,39+1,49+2,88+0,54*2+0,12*2)+0,8*3-1,2-1</t>
  </si>
  <si>
    <t>484</t>
  </si>
  <si>
    <t>771474114</t>
  </si>
  <si>
    <t>Montáž soklíků z dlaždic keramických rovných flexibilní lepidlo v do 150 mm</t>
  </si>
  <si>
    <t>-1370122938</t>
  </si>
  <si>
    <t>";doplnění soklu chodeb 1-4NP"(0,32+0,3*2)*4</t>
  </si>
  <si>
    <t>485</t>
  </si>
  <si>
    <t>597813551R</t>
  </si>
  <si>
    <t>Obkládačka 15x15 černá lesk</t>
  </si>
  <si>
    <t>1591385685</t>
  </si>
  <si>
    <t>486</t>
  </si>
  <si>
    <t>771479001R</t>
  </si>
  <si>
    <t>Řezání dlaždic keramických pro soklíky</t>
  </si>
  <si>
    <t>987747511</t>
  </si>
  <si>
    <t>"jako sokl v.100"130,715</t>
  </si>
  <si>
    <t>487</t>
  </si>
  <si>
    <t>771574131</t>
  </si>
  <si>
    <t>Montáž podlah keramických režných protiskluzných lepených flexibilním lepidlem do 50 ks/m2</t>
  </si>
  <si>
    <t>1078722189</t>
  </si>
  <si>
    <t>"m.č."</t>
  </si>
  <si>
    <t>"S01"6,98</t>
  </si>
  <si>
    <t>"S02"4</t>
  </si>
  <si>
    <t>"S03"1,22</t>
  </si>
  <si>
    <t>"S04"5,37</t>
  </si>
  <si>
    <t>"S10"63,38</t>
  </si>
  <si>
    <t>"S11"2,67</t>
  </si>
  <si>
    <t>"S12"2,98</t>
  </si>
  <si>
    <t>"S20"34,82</t>
  </si>
  <si>
    <t>"S21"4,9</t>
  </si>
  <si>
    <t>"S22"13,88</t>
  </si>
  <si>
    <t>"S23"1,56</t>
  </si>
  <si>
    <t>"S24"2,32</t>
  </si>
  <si>
    <t>"S25"1,29</t>
  </si>
  <si>
    <t>"0.01"8,7</t>
  </si>
  <si>
    <t>488</t>
  </si>
  <si>
    <t>59761408R</t>
  </si>
  <si>
    <t>dlaždice keramické slinuté neglazované mrazuvzdorné protiskluzné přes 9 do 12 ks/m2 dle výběru</t>
  </si>
  <si>
    <t>284510156</t>
  </si>
  <si>
    <t>"podlaha"154,07</t>
  </si>
  <si>
    <t>"sokl"130,715*0,1</t>
  </si>
  <si>
    <t>167,142*1,1 'Přepočtené koeficientem množství</t>
  </si>
  <si>
    <t>489</t>
  </si>
  <si>
    <t>771579191</t>
  </si>
  <si>
    <t>Příplatek k montáž podlah keramických za plochu do 5 m2</t>
  </si>
  <si>
    <t>-1808979111</t>
  </si>
  <si>
    <t>490</t>
  </si>
  <si>
    <t>771579194R</t>
  </si>
  <si>
    <t>Příplatek k montáž podlah keramických za spárování vodovzdorným tmelem</t>
  </si>
  <si>
    <t>892072643</t>
  </si>
  <si>
    <t>491</t>
  </si>
  <si>
    <t>771591111</t>
  </si>
  <si>
    <t>Podlahy penetrace podkladu</t>
  </si>
  <si>
    <t>-1232017319</t>
  </si>
  <si>
    <t>154,07</t>
  </si>
  <si>
    <t>492</t>
  </si>
  <si>
    <t>998771203</t>
  </si>
  <si>
    <t>Přesun hmot procentní pro podlahy z dlaždic v objektech v do 24 m</t>
  </si>
  <si>
    <t>1097765833</t>
  </si>
  <si>
    <t>773</t>
  </si>
  <si>
    <t>Podlahy z litého teraca</t>
  </si>
  <si>
    <t>493</t>
  </si>
  <si>
    <t>773500960R</t>
  </si>
  <si>
    <t>Doplnění stávajících podlah z litého teraca</t>
  </si>
  <si>
    <t>-331818040</t>
  </si>
  <si>
    <t>"na chodbách před výtahem"1,2*0,535*4</t>
  </si>
  <si>
    <t>494</t>
  </si>
  <si>
    <t>998773203</t>
  </si>
  <si>
    <t>Přesun hmot procentní pro podlahy teracové lité v objektech v do 24 m</t>
  </si>
  <si>
    <t>-801765794</t>
  </si>
  <si>
    <t>776</t>
  </si>
  <si>
    <t>Podlahy povlakové</t>
  </si>
  <si>
    <t>495</t>
  </si>
  <si>
    <t>776111116</t>
  </si>
  <si>
    <t>Odstranění zbytků lepidla z podkladu povlakových podlah broušením</t>
  </si>
  <si>
    <t>-1557809440</t>
  </si>
  <si>
    <t>"m.č.0.02"21,22</t>
  </si>
  <si>
    <t>"m.č.0.03"7,99</t>
  </si>
  <si>
    <t>496</t>
  </si>
  <si>
    <t>776111311</t>
  </si>
  <si>
    <t>Vysátí podkladu povlakových podlah</t>
  </si>
  <si>
    <t>-1709916823</t>
  </si>
  <si>
    <t>497</t>
  </si>
  <si>
    <t>776121111</t>
  </si>
  <si>
    <t>Vodou ředitelná penetrace savého podkladu povlakových podlah ředěná v poměru 1:3</t>
  </si>
  <si>
    <t>296360896</t>
  </si>
  <si>
    <t>498</t>
  </si>
  <si>
    <t>776141111</t>
  </si>
  <si>
    <t>Vyrovnání podkladu povlakových podlah stěrkou pevnosti 20 MPa tl 3 mm</t>
  </si>
  <si>
    <t>-942393272</t>
  </si>
  <si>
    <t>499</t>
  </si>
  <si>
    <t>776201811</t>
  </si>
  <si>
    <t>Demontáž lepených povlakových podlah bez podložky ručně</t>
  </si>
  <si>
    <t>-1969308522</t>
  </si>
  <si>
    <t>"1PP"1,55+21+16,6</t>
  </si>
  <si>
    <t>"2PP"19,2+60,5</t>
  </si>
  <si>
    <t>500</t>
  </si>
  <si>
    <t>776410811</t>
  </si>
  <si>
    <t>Odstranění soklíků a lišt pryžových nebo plastových</t>
  </si>
  <si>
    <t>-2109751253</t>
  </si>
  <si>
    <t>"1PP"(1,45+1)*2-0,8-1,43+20,8+(4,48+3,66)*2-0,8*2</t>
  </si>
  <si>
    <t>501</t>
  </si>
  <si>
    <t>776520010R</t>
  </si>
  <si>
    <t>Montáž a dodávka podlahovin z PVC lepením standardním lepidlem  včetně soklíku, podlahovina Standard tl. 2,0 mm</t>
  </si>
  <si>
    <t>-110773735</t>
  </si>
  <si>
    <t>502</t>
  </si>
  <si>
    <t>998776203</t>
  </si>
  <si>
    <t>Přesun hmot procentní pro podlahy povlakové v objektech v do 24 m</t>
  </si>
  <si>
    <t>-1234767501</t>
  </si>
  <si>
    <t>781</t>
  </si>
  <si>
    <t>Dokončovací práce - obklady</t>
  </si>
  <si>
    <t>503</t>
  </si>
  <si>
    <t>781474115</t>
  </si>
  <si>
    <t>Montáž obkladů vnitřních keramických hladkých do 25 ks/m2 lepených flexibilním lepidlem</t>
  </si>
  <si>
    <t>617402333</t>
  </si>
  <si>
    <t>"m.č.S03"(1,36+0,9)*2*2-0,6*2</t>
  </si>
  <si>
    <t>"m.č.S12"(1,7+1,75)*2*2-0,6*2+"předstěna"1,75*0,15</t>
  </si>
  <si>
    <t>"m.č.S24"(1,205+1,8)*2*2-0,6*2+"předstěna"1,1*0,15</t>
  </si>
  <si>
    <t>"m.č.S25"(1,2+0,96)*2*2-0,6*2</t>
  </si>
  <si>
    <t>504</t>
  </si>
  <si>
    <t>59761155R</t>
  </si>
  <si>
    <t>dlaždice keramické bílé 20x20 cm</t>
  </si>
  <si>
    <t>1146167975</t>
  </si>
  <si>
    <t>39,128*1,1 'Přepočtené koeficientem množství</t>
  </si>
  <si>
    <t>505</t>
  </si>
  <si>
    <t>781479191</t>
  </si>
  <si>
    <t>Příplatek k montáži obkladů vnitřních keramických hladkých za plochu do 10 m2</t>
  </si>
  <si>
    <t>575567633</t>
  </si>
  <si>
    <t>506</t>
  </si>
  <si>
    <t>781494111</t>
  </si>
  <si>
    <t>Plastové profily rohové lepené flexibilním lepidlem</t>
  </si>
  <si>
    <t>-19420675</t>
  </si>
  <si>
    <t>"m.č.S12"1,75</t>
  </si>
  <si>
    <t>"m.č.S24"1,1+2</t>
  </si>
  <si>
    <t>507</t>
  </si>
  <si>
    <t>998781203</t>
  </si>
  <si>
    <t>Přesun hmot procentní pro obklady keramické v objektech v do 24 m</t>
  </si>
  <si>
    <t>229221956</t>
  </si>
  <si>
    <t>783</t>
  </si>
  <si>
    <t>Dokončovací práce - nátěry</t>
  </si>
  <si>
    <t>508</t>
  </si>
  <si>
    <t>783301303</t>
  </si>
  <si>
    <t>Bezoplachové odrezivění zámečnických konstrukcí</t>
  </si>
  <si>
    <t>-193011164</t>
  </si>
  <si>
    <t>";dvířka a rámy rozvod.skříní"2</t>
  </si>
  <si>
    <t>509</t>
  </si>
  <si>
    <t>783301311</t>
  </si>
  <si>
    <t>Odmaštění zámečnických konstrukcí vodou ředitelným odmašťovačem</t>
  </si>
  <si>
    <t>-724789552</t>
  </si>
  <si>
    <t>";Z1"((2*1,97+0,6)*(0,125+2*0,05))*3</t>
  </si>
  <si>
    <t>";Z2"((2*1,97+0,7)*(0,125+2*0,05))*2</t>
  </si>
  <si>
    <t>";Z3"((2*1,97+0,8)*(0,125+2*0,05))*3</t>
  </si>
  <si>
    <t>";Z4"((2*1,97+0,8)*(0,15+2*0,05))*2</t>
  </si>
  <si>
    <t>510</t>
  </si>
  <si>
    <t>783306811</t>
  </si>
  <si>
    <t>Odstranění nátěru ze zámečnických konstrukcí oškrábáním</t>
  </si>
  <si>
    <t>-5099344</t>
  </si>
  <si>
    <t>511</t>
  </si>
  <si>
    <t>783314201</t>
  </si>
  <si>
    <t>Základní antikorozní jednonásobný syntetický standardní nátěr zámečnických konstrukcí</t>
  </si>
  <si>
    <t>-1545390742</t>
  </si>
  <si>
    <t>512</t>
  </si>
  <si>
    <t>783315101</t>
  </si>
  <si>
    <t>Mezinátěr jednonásobný syntetický standardní zámečnických konstrukcí</t>
  </si>
  <si>
    <t>-1939615558</t>
  </si>
  <si>
    <t>513</t>
  </si>
  <si>
    <t>783317101</t>
  </si>
  <si>
    <t>Krycí jednonásobný syntetický standardní nátěr zámečnických konstrukcí</t>
  </si>
  <si>
    <t>-1416280242</t>
  </si>
  <si>
    <t>514</t>
  </si>
  <si>
    <t>783401311</t>
  </si>
  <si>
    <t>Odmaštění klempířských konstrukcí vodou ředitelným odmašťovačem před provedením nátěru</t>
  </si>
  <si>
    <t>-1415549429</t>
  </si>
  <si>
    <t>"poznámka M"(18,52+2,1+6,94+4,5+6,2)*0,75</t>
  </si>
  <si>
    <t>515</t>
  </si>
  <si>
    <t>783406809</t>
  </si>
  <si>
    <t>Odstranění nátěrů z klempířských konstrukcí okartáčováním</t>
  </si>
  <si>
    <t>-1143677769</t>
  </si>
  <si>
    <t>516</t>
  </si>
  <si>
    <t>783414201</t>
  </si>
  <si>
    <t>Základní antikorozní jednonásobný syntetický nátěr klempířských konstrukcí</t>
  </si>
  <si>
    <t>740002955</t>
  </si>
  <si>
    <t>"poznámka M"28,695</t>
  </si>
  <si>
    <t>517</t>
  </si>
  <si>
    <t>783415101</t>
  </si>
  <si>
    <t>Mezinátěr syntetický jednonásobný mezinátěr klempířských konstrukcí</t>
  </si>
  <si>
    <t>1334813386</t>
  </si>
  <si>
    <t>518</t>
  </si>
  <si>
    <t>783417101</t>
  </si>
  <si>
    <t>Krycí jednonásobný syntetický nátěr klempířských konstrukcí</t>
  </si>
  <si>
    <t>-2108382534</t>
  </si>
  <si>
    <t>519</t>
  </si>
  <si>
    <t>783601711</t>
  </si>
  <si>
    <t>Bezoplachové odrezivění potrubí DN do 50 mm</t>
  </si>
  <si>
    <t>-1925905086</t>
  </si>
  <si>
    <t>"poznámka G"45</t>
  </si>
  <si>
    <t>520</t>
  </si>
  <si>
    <t>783601713</t>
  </si>
  <si>
    <t>Odmaštění vodou ředitelným odmašťovačem potrubí DN do 50 mm</t>
  </si>
  <si>
    <t>2017681479</t>
  </si>
  <si>
    <t>521</t>
  </si>
  <si>
    <t>783601731</t>
  </si>
  <si>
    <t>Odmaštění vodou ředitelným odmašťovačem potrubí DN do 100 mm</t>
  </si>
  <si>
    <t>1385160452</t>
  </si>
  <si>
    <t>";plynovodní potrubí"40</t>
  </si>
  <si>
    <t>522</t>
  </si>
  <si>
    <t>783606864</t>
  </si>
  <si>
    <t>Odstranění nátěrů z potrubí DN do 50 mm okartáčováním</t>
  </si>
  <si>
    <t>1631058648</t>
  </si>
  <si>
    <t>";poznámka G"(2,8*4+2,4*2+1,5*3+1*2)*2</t>
  </si>
  <si>
    <t>523</t>
  </si>
  <si>
    <t>783606869</t>
  </si>
  <si>
    <t>Odstranění nátěrů z potrubí DN do 100 mm okartáčováním</t>
  </si>
  <si>
    <t>351203694</t>
  </si>
  <si>
    <t>524</t>
  </si>
  <si>
    <t>783614651</t>
  </si>
  <si>
    <t>Základní antikorozní jednonásobný syntetický potrubí DN do 50 mm</t>
  </si>
  <si>
    <t>-1597335628</t>
  </si>
  <si>
    <t>525</t>
  </si>
  <si>
    <t>783614661</t>
  </si>
  <si>
    <t>Základní antikorozní jednonásobný syntetický potrubí DN do 100 mm</t>
  </si>
  <si>
    <t>-1603692780</t>
  </si>
  <si>
    <t>526</t>
  </si>
  <si>
    <t>783615551</t>
  </si>
  <si>
    <t>Mezinátěr jednonásobný syntetický nátěr potrubí DN do 50 mm</t>
  </si>
  <si>
    <t>1704840316</t>
  </si>
  <si>
    <t>527</t>
  </si>
  <si>
    <t>783615561</t>
  </si>
  <si>
    <t>Mezinátěr jednonásobný syntetický nátěr potrubí DN do 100 mm</t>
  </si>
  <si>
    <t>2025261074</t>
  </si>
  <si>
    <t>528</t>
  </si>
  <si>
    <t>783617611</t>
  </si>
  <si>
    <t>Krycí dvojnásobný syntetický nátěr potrubí DN do 50 mm</t>
  </si>
  <si>
    <t>1457110303</t>
  </si>
  <si>
    <t>529</t>
  </si>
  <si>
    <t>783617621</t>
  </si>
  <si>
    <t>Krycí jednonásobný syntetický nátěr potrubí DN do 100 mm</t>
  </si>
  <si>
    <t>676869716</t>
  </si>
  <si>
    <t>530</t>
  </si>
  <si>
    <t>783901453</t>
  </si>
  <si>
    <t>Vysátí betonových podlah před provedením nátěru</t>
  </si>
  <si>
    <t>-483897140</t>
  </si>
  <si>
    <t>";skladba P3"1,65*1,9+"sokl"(1,65+1,9)*2*0,1</t>
  </si>
  <si>
    <t>531</t>
  </si>
  <si>
    <t>783933161</t>
  </si>
  <si>
    <t>Penetrační epoxidový nátěr pórovitých betonových podlah</t>
  </si>
  <si>
    <t>-999467782</t>
  </si>
  <si>
    <t>532</t>
  </si>
  <si>
    <t>783937161</t>
  </si>
  <si>
    <t>Krycí dvojnásobný epoxidový vodou ředitelný nátěr betonové podlahy</t>
  </si>
  <si>
    <t>-461613521</t>
  </si>
  <si>
    <t>784</t>
  </si>
  <si>
    <t>Dokončovací práce - malby a tapety</t>
  </si>
  <si>
    <t>533</t>
  </si>
  <si>
    <t>784111011</t>
  </si>
  <si>
    <t>Obroušení podkladu omítnutého v místnostech výšky do 3,80 m</t>
  </si>
  <si>
    <t>461125514</t>
  </si>
  <si>
    <t>"oprava na chodbách"100</t>
  </si>
  <si>
    <t>534</t>
  </si>
  <si>
    <t>784111031</t>
  </si>
  <si>
    <t>Omytí podkladu v místnostech výšky do 3,80 m</t>
  </si>
  <si>
    <t>-198701556</t>
  </si>
  <si>
    <t>535</t>
  </si>
  <si>
    <t>784121001</t>
  </si>
  <si>
    <t>Oškrabání malby v mísnostech výšky do 3,80 m</t>
  </si>
  <si>
    <t>-1413001757</t>
  </si>
  <si>
    <t>"1NP-4NP"1,5*(3,45-1,5)*3+1,5*(3,3-1,5)</t>
  </si>
  <si>
    <t>"m.č.0.02"(0,97+0,9*2+0,85+3,46+4,63+0,2*2+3,46+0,63+0,43)*2,8</t>
  </si>
  <si>
    <t>"m.č.0.03"(1,68+0,75+0,29+3+0,45+0,52+1,56)*2,8</t>
  </si>
  <si>
    <t>"S20"(2,54+0,12+2,87+4,35+0,2*2+0,26)*2,6+(2,26+0,26)*0,6</t>
  </si>
  <si>
    <t>"S21"(2,075*2+2,365+0,1*2)*2,6</t>
  </si>
  <si>
    <t>"S22"(3,435+3,785+0,73+0,48+0,44+0,69+0,32+0,1+1,05+0,17)*3,74+"strop"17,733</t>
  </si>
  <si>
    <t>536</t>
  </si>
  <si>
    <t>784121011</t>
  </si>
  <si>
    <t>Rozmývání podkladu po oškrabání malby v místnostech výšky do 3,80 m</t>
  </si>
  <si>
    <t>-1694008325</t>
  </si>
  <si>
    <t>"jako oškrábání"270,678</t>
  </si>
  <si>
    <t>537</t>
  </si>
  <si>
    <t>784181121</t>
  </si>
  <si>
    <t>Hloubková jednonásobná penetrace podkladu v místnostech výšky do 3,80 m</t>
  </si>
  <si>
    <t>-1746783292</t>
  </si>
  <si>
    <t>"m.č.0,01"(2,88+3,83)*2*2,8+"podhled"8,7</t>
  </si>
  <si>
    <t>"m.č.0.02"(5,48+3,83)*2*2,8+"podhled"21,22</t>
  </si>
  <si>
    <t>"m.č 0.03"(2+3,83)*2*2,8+"podhled"7,99</t>
  </si>
  <si>
    <t>"m.č.S01"(3,47+2,02)*2*2,6-(1,98*2,06+1*2,42)+"ostění"(2,98+2,42*2)*0,3+"podhled"6,98</t>
  </si>
  <si>
    <t>"m.č.S02"(2*4)*2,6+"podhled"4</t>
  </si>
  <si>
    <t>"m.č.S03"(1,36+0,9)*2*0,6+"podhled"1,22</t>
  </si>
  <si>
    <t>"m.č.S04"(3,08+1,9)*2*2,6+"podhled"5,37</t>
  </si>
  <si>
    <t>"m.č.S10"(6,33+11,09+0,8+0,44)*2*2,6-(2,99+2,94+1,965)*2,06-1*2,32+"ostění"(2,06*4+2,32+2,99+2,94+2,96)*0,3+"podhled"63,38</t>
  </si>
  <si>
    <t>"m.č.S11"(1,525+1,75)*2*2,4+"podhled"2,67</t>
  </si>
  <si>
    <t>"m.č.S12"(1,7+1,75)*2*0,4+"podhled"2,98</t>
  </si>
  <si>
    <t>"m.č.S20"(3,78+2,54+0,12+2,87+3,01+4,35+0,2*2+4,75+1,13+2,26+0,77+0,26*2)*2,6+"podhled"34,82</t>
  </si>
  <si>
    <t>"m.č.S21"(2,075+2,365+0,1)*2*2,6+"podhled"4,9</t>
  </si>
  <si>
    <t>"m.č.S22"(4,42+3,45)*2*3,74+"strop"17,733</t>
  </si>
  <si>
    <t>"m.č.S23"(1,3+1,2)*2*2,4+"podhled"1,56</t>
  </si>
  <si>
    <t>"m.č.S24"(2+1,205)*2*0,4+"podhled"2,32</t>
  </si>
  <si>
    <t>"m.č.S25"(0,96+1,2)*2*0,4+"podhled"1,29</t>
  </si>
  <si>
    <t>538</t>
  </si>
  <si>
    <t>784181125</t>
  </si>
  <si>
    <t>Hloubková jednonásobná penetrace podkladu v místnostech výšky přes 5,00 m</t>
  </si>
  <si>
    <t>-1210861851</t>
  </si>
  <si>
    <t>"výtahová šachta"(1,65+1,9)*2*23,45-"skleněná část"(0,72*2+1,65)*14,06+"podhled"3,14</t>
  </si>
  <si>
    <t>539</t>
  </si>
  <si>
    <t>784221101</t>
  </si>
  <si>
    <t>Dvojnásobné bílé malby  ze směsí za sucha dobře otěruvzdorných v místnostech do 3,80 m</t>
  </si>
  <si>
    <t>-356012805</t>
  </si>
  <si>
    <t>"jako penetrace"765,202</t>
  </si>
  <si>
    <t>540</t>
  </si>
  <si>
    <t>784221105</t>
  </si>
  <si>
    <t>Dvojnásobné bílé malby  ze směsí za sucha dobře otěruvzdorných v místnostech přes 5,00 m</t>
  </si>
  <si>
    <t>1811857413</t>
  </si>
  <si>
    <t>"jako penetrace"126,19</t>
  </si>
  <si>
    <t>541</t>
  </si>
  <si>
    <t>784660111</t>
  </si>
  <si>
    <t>Linkrustace s vrchním nátěrem syntetickým v místnosti výšky do 3,80 m</t>
  </si>
  <si>
    <t>2044802868</t>
  </si>
  <si>
    <t>"doplnění 1-4 NP"(0,32+0,3*2)*1,5*4</t>
  </si>
  <si>
    <t>542</t>
  </si>
  <si>
    <t>784660125</t>
  </si>
  <si>
    <t>Příplatek k cenám linkrustace za provedení malé plochy v rozsahu jednotlivě do 1,0 m2</t>
  </si>
  <si>
    <t>1379675319</t>
  </si>
  <si>
    <t>543</t>
  </si>
  <si>
    <t>784660141</t>
  </si>
  <si>
    <t>Jednonásobný obnovovací syntetický nátěr linkrusty v místnosti výšky do 3,80 m</t>
  </si>
  <si>
    <t>-263797841</t>
  </si>
  <si>
    <t>"obnova na chodbách"20</t>
  </si>
  <si>
    <t>Práce a dodávky M</t>
  </si>
  <si>
    <t>33-M</t>
  </si>
  <si>
    <t>Montáže dopr.zaříz.,sklad. zař. a váh</t>
  </si>
  <si>
    <t>544</t>
  </si>
  <si>
    <t>330030111
R</t>
  </si>
  <si>
    <t xml:space="preserve">Výtah osobní  bezpřevodový- 3,7 kW,nosnost 630 kg(8 osob),počet stanic/nástupišť 6/6  dle specifikace
</t>
  </si>
  <si>
    <t>1487425892</t>
  </si>
  <si>
    <t>545</t>
  </si>
  <si>
    <t>330030112
R</t>
  </si>
  <si>
    <t xml:space="preserve">Dodávka a montáž OK šachty, opláštění bezpečnostním sklem
</t>
  </si>
  <si>
    <t>-1471247607</t>
  </si>
  <si>
    <t>546</t>
  </si>
  <si>
    <t>330030113
R</t>
  </si>
  <si>
    <t>Příplatek za dodávku a montáž  prosklené dveře (6ks ŠD, 2ks KD)</t>
  </si>
  <si>
    <t>-568864092</t>
  </si>
  <si>
    <t>547</t>
  </si>
  <si>
    <t>330030114
R</t>
  </si>
  <si>
    <t xml:space="preserve">Příplatek za dodávku a montáž skleněné stěny kabiny kpl.
</t>
  </si>
  <si>
    <t>-1296370976</t>
  </si>
  <si>
    <t>46-M</t>
  </si>
  <si>
    <t>Zemní práce při extr.mont.pracích</t>
  </si>
  <si>
    <t>548</t>
  </si>
  <si>
    <t>460680161</t>
  </si>
  <si>
    <t>Vybourání otvorů ve zdivu cihelném plochy do 0,0225 m2, tloušťky do 15 cm</t>
  </si>
  <si>
    <t>1076810500</t>
  </si>
  <si>
    <t>549</t>
  </si>
  <si>
    <t>460680162</t>
  </si>
  <si>
    <t>Vybourání otvorů ve zdivu cihelném plochy do 0,0225 m2, tloušťky do 30 cm</t>
  </si>
  <si>
    <t>32630822</t>
  </si>
  <si>
    <t>550</t>
  </si>
  <si>
    <t>460680164</t>
  </si>
  <si>
    <t>Vybourání otvorů ve zdivu cihelném plochy do 0,0225 m2, tloušťky do 60 cm</t>
  </si>
  <si>
    <t>1890513079</t>
  </si>
  <si>
    <t>551</t>
  </si>
  <si>
    <t>460680451</t>
  </si>
  <si>
    <t>Vysekání kapes a výklenků ve zdivu cihelném pro krabice 7x7x5 cm</t>
  </si>
  <si>
    <t>-1005563698</t>
  </si>
  <si>
    <t>552</t>
  </si>
  <si>
    <t>460680485</t>
  </si>
  <si>
    <t>Vysekání kapes a výklenků ve zdivu cihelném pro elinstalační zařízení plochy přes 0,25 m2</t>
  </si>
  <si>
    <t>787528349</t>
  </si>
  <si>
    <t>"niky pro rozvaděče"0,8*0,4*0,1*2</t>
  </si>
  <si>
    <t>553</t>
  </si>
  <si>
    <t>460680563</t>
  </si>
  <si>
    <t>Vysekání rýh pro montáž trubek a kabelů v betonových podlahách a mazaninách hl do 5 cm a š do 7 cm</t>
  </si>
  <si>
    <t>-1413590245</t>
  </si>
  <si>
    <t>554</t>
  </si>
  <si>
    <t>460680593</t>
  </si>
  <si>
    <t>Vysekání rýh pro montáž trubek a kabelů v cihelných zdech hloubky do 5 cm a šířky do 7 cm</t>
  </si>
  <si>
    <t>2058862924</t>
  </si>
  <si>
    <t>555</t>
  </si>
  <si>
    <t>460680622</t>
  </si>
  <si>
    <t>Vysekání rýh pro montáž trubek a kabelů v omítce vápenné a vápenocementové stropů šířky do 5 cm</t>
  </si>
  <si>
    <t>-49109940</t>
  </si>
  <si>
    <t>556</t>
  </si>
  <si>
    <t>460710042</t>
  </si>
  <si>
    <t>Vyplnění a omítnutí rýh ve stěnách hloubky do 5 cm a šířky do 5 cm</t>
  </si>
  <si>
    <t>-955314109</t>
  </si>
  <si>
    <t>557</t>
  </si>
  <si>
    <t>460710063</t>
  </si>
  <si>
    <t>Vyplnění a začištění rýh v betonových podlahách a mazaninách hloubky do 5 cm a šířky do 7 cm</t>
  </si>
  <si>
    <t>-53309287</t>
  </si>
  <si>
    <t>HZS</t>
  </si>
  <si>
    <t>Hodinové zúčtovací sazby</t>
  </si>
  <si>
    <t>558</t>
  </si>
  <si>
    <t>HZS2223R</t>
  </si>
  <si>
    <t>Hodinová zúčtovací sazba elektrikář</t>
  </si>
  <si>
    <t>hod</t>
  </si>
  <si>
    <t>363498211</t>
  </si>
  <si>
    <t>Objekt: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</si>
  <si>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</si>
  <si>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</si>
  <si>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</si>
  <si>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</si>
  <si>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</si>
  <si>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</si>
  <si>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</si>
  <si>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011434000</t>
  </si>
  <si>
    <t>Měření hluku,hluková studie</t>
  </si>
  <si>
    <t>1024</t>
  </si>
  <si>
    <t>2140070763</t>
  </si>
  <si>
    <t>013203001</t>
  </si>
  <si>
    <t>Vypracování a zajištění DIO a DIR</t>
  </si>
  <si>
    <t>1502912416</t>
  </si>
  <si>
    <t>013254000</t>
  </si>
  <si>
    <t>Dokumentace skutečného provedení stavby</t>
  </si>
  <si>
    <t>-1955933601</t>
  </si>
  <si>
    <t>013294000</t>
  </si>
  <si>
    <t>Dílenská, výrobní a montážní dokumentace</t>
  </si>
  <si>
    <t>20045339</t>
  </si>
  <si>
    <t>VRN3</t>
  </si>
  <si>
    <t>Zařízení staveniště</t>
  </si>
  <si>
    <t>030001000</t>
  </si>
  <si>
    <t>Zařízení a zabezpečení staveniště</t>
  </si>
  <si>
    <t>-1954836794</t>
  </si>
  <si>
    <t>VRN4</t>
  </si>
  <si>
    <t>Inženýrská činnost</t>
  </si>
  <si>
    <t>043103000</t>
  </si>
  <si>
    <t xml:space="preserve">Odtrhové a tahové zkoušky </t>
  </si>
  <si>
    <t>-1331769024</t>
  </si>
  <si>
    <t>045002000</t>
  </si>
  <si>
    <t>Kompletační a koordinační činnost</t>
  </si>
  <si>
    <t xml:space="preserve">soubor </t>
  </si>
  <si>
    <t>-95048719</t>
  </si>
  <si>
    <t>VRN7</t>
  </si>
  <si>
    <t>Provozní vlivy</t>
  </si>
  <si>
    <t>070001000</t>
  </si>
  <si>
    <t>-1782121733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</si>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</sst>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AQ6" sqref="AQ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78"/>
      <c r="AS2" s="378"/>
      <c r="AT2" s="378"/>
      <c r="AU2" s="378"/>
      <c r="AV2" s="378"/>
      <c r="AW2" s="378"/>
      <c r="AX2" s="378"/>
      <c r="AY2" s="378"/>
      <c r="AZ2" s="378"/>
      <c r="BA2" s="378"/>
      <c r="BB2" s="378"/>
      <c r="BC2" s="378"/>
      <c r="BD2" s="378"/>
      <c r="BE2" s="378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3" t="s">
        <v>16</v>
      </c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29"/>
      <c r="AQ5" s="31"/>
      <c r="BE5" s="341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5" t="s">
        <v>19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29"/>
      <c r="AQ6" s="31"/>
      <c r="BE6" s="342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23</v>
      </c>
      <c r="AO7" s="29"/>
      <c r="AP7" s="29"/>
      <c r="AQ7" s="31"/>
      <c r="BE7" s="342"/>
      <c r="BS7" s="24" t="s">
        <v>8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34</v>
      </c>
      <c r="AO8" s="29"/>
      <c r="AP8" s="29"/>
      <c r="AQ8" s="31"/>
      <c r="BE8" s="342"/>
      <c r="BS8" s="24" t="s">
        <v>8</v>
      </c>
    </row>
    <row r="9" spans="1:74" ht="29.25" customHeight="1">
      <c r="B9" s="28"/>
      <c r="C9" s="29"/>
      <c r="D9" s="34" t="s">
        <v>27</v>
      </c>
      <c r="E9" s="29"/>
      <c r="F9" s="29"/>
      <c r="G9" s="29"/>
      <c r="H9" s="29"/>
      <c r="I9" s="29"/>
      <c r="J9" s="29"/>
      <c r="K9" s="39" t="s">
        <v>28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2"/>
      <c r="BS9" s="24" t="s">
        <v>8</v>
      </c>
    </row>
    <row r="10" spans="1:74" ht="14.45" customHeight="1">
      <c r="B10" s="28"/>
      <c r="C10" s="29"/>
      <c r="D10" s="37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30</v>
      </c>
      <c r="AL10" s="29"/>
      <c r="AM10" s="29"/>
      <c r="AN10" s="35" t="s">
        <v>23</v>
      </c>
      <c r="AO10" s="29"/>
      <c r="AP10" s="29"/>
      <c r="AQ10" s="31"/>
      <c r="BE10" s="342"/>
      <c r="BS10" s="24" t="s">
        <v>8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23</v>
      </c>
      <c r="AO11" s="29"/>
      <c r="AP11" s="29"/>
      <c r="AQ11" s="31"/>
      <c r="BE11" s="342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2"/>
      <c r="BS12" s="24" t="s">
        <v>8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30</v>
      </c>
      <c r="AL13" s="29"/>
      <c r="AM13" s="29"/>
      <c r="AN13" s="40" t="s">
        <v>34</v>
      </c>
      <c r="AO13" s="29"/>
      <c r="AP13" s="29"/>
      <c r="AQ13" s="31"/>
      <c r="BE13" s="342"/>
      <c r="BS13" s="24" t="s">
        <v>8</v>
      </c>
    </row>
    <row r="14" spans="1:74">
      <c r="B14" s="28"/>
      <c r="C14" s="29"/>
      <c r="D14" s="29"/>
      <c r="E14" s="346" t="s">
        <v>34</v>
      </c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37" t="s">
        <v>32</v>
      </c>
      <c r="AL14" s="29"/>
      <c r="AM14" s="29"/>
      <c r="AN14" s="40" t="s">
        <v>34</v>
      </c>
      <c r="AO14" s="29"/>
      <c r="AP14" s="29"/>
      <c r="AQ14" s="31"/>
      <c r="BE14" s="342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2"/>
      <c r="BS15" s="24" t="s">
        <v>6</v>
      </c>
    </row>
    <row r="16" spans="1:74" ht="14.45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30</v>
      </c>
      <c r="AL16" s="29"/>
      <c r="AM16" s="29"/>
      <c r="AN16" s="35" t="s">
        <v>23</v>
      </c>
      <c r="AO16" s="29"/>
      <c r="AP16" s="29"/>
      <c r="AQ16" s="31"/>
      <c r="BE16" s="342"/>
      <c r="BS16" s="24" t="s">
        <v>6</v>
      </c>
    </row>
    <row r="17" spans="2:71" ht="18.399999999999999" customHeight="1">
      <c r="B17" s="28"/>
      <c r="C17" s="29"/>
      <c r="D17" s="29"/>
      <c r="E17" s="35" t="s">
        <v>31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23</v>
      </c>
      <c r="AO17" s="29"/>
      <c r="AP17" s="29"/>
      <c r="AQ17" s="31"/>
      <c r="BE17" s="342"/>
      <c r="BS17" s="24" t="s">
        <v>36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2"/>
      <c r="BS18" s="24" t="s">
        <v>8</v>
      </c>
    </row>
    <row r="19" spans="2:71" ht="14.45" customHeight="1">
      <c r="B19" s="28"/>
      <c r="C19" s="29"/>
      <c r="D19" s="37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2"/>
      <c r="BS19" s="24" t="s">
        <v>8</v>
      </c>
    </row>
    <row r="20" spans="2:71" ht="114" customHeight="1">
      <c r="B20" s="28"/>
      <c r="C20" s="29"/>
      <c r="D20" s="29"/>
      <c r="E20" s="348" t="s">
        <v>38</v>
      </c>
      <c r="F20" s="348"/>
      <c r="G20" s="348"/>
      <c r="H20" s="348"/>
      <c r="I20" s="348"/>
      <c r="J20" s="348"/>
      <c r="K20" s="348"/>
      <c r="L20" s="348"/>
      <c r="M20" s="348"/>
      <c r="N20" s="348"/>
      <c r="O20" s="348"/>
      <c r="P20" s="348"/>
      <c r="Q20" s="348"/>
      <c r="R20" s="348"/>
      <c r="S20" s="348"/>
      <c r="T20" s="348"/>
      <c r="U20" s="348"/>
      <c r="V20" s="348"/>
      <c r="W20" s="348"/>
      <c r="X20" s="348"/>
      <c r="Y20" s="348"/>
      <c r="Z20" s="348"/>
      <c r="AA20" s="348"/>
      <c r="AB20" s="348"/>
      <c r="AC20" s="348"/>
      <c r="AD20" s="348"/>
      <c r="AE20" s="348"/>
      <c r="AF20" s="348"/>
      <c r="AG20" s="348"/>
      <c r="AH20" s="348"/>
      <c r="AI20" s="348"/>
      <c r="AJ20" s="348"/>
      <c r="AK20" s="348"/>
      <c r="AL20" s="348"/>
      <c r="AM20" s="348"/>
      <c r="AN20" s="348"/>
      <c r="AO20" s="29"/>
      <c r="AP20" s="29"/>
      <c r="AQ20" s="31"/>
      <c r="BE20" s="342"/>
      <c r="BS20" s="24" t="s">
        <v>36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2"/>
    </row>
    <row r="22" spans="2:71" ht="6.95" customHeight="1">
      <c r="B22" s="28"/>
      <c r="C22" s="29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9"/>
      <c r="AQ22" s="31"/>
      <c r="BE22" s="342"/>
    </row>
    <row r="23" spans="2:71" s="1" customFormat="1" ht="25.9" customHeight="1">
      <c r="B23" s="42"/>
      <c r="C23" s="43"/>
      <c r="D23" s="44" t="s">
        <v>39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49">
        <f>ROUND(AG51,2)</f>
        <v>0</v>
      </c>
      <c r="AL23" s="350"/>
      <c r="AM23" s="350"/>
      <c r="AN23" s="350"/>
      <c r="AO23" s="350"/>
      <c r="AP23" s="43"/>
      <c r="AQ23" s="46"/>
      <c r="BE23" s="342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42"/>
    </row>
    <row r="25" spans="2:71" s="1" customFormat="1" ht="13.5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51" t="s">
        <v>40</v>
      </c>
      <c r="M25" s="351"/>
      <c r="N25" s="351"/>
      <c r="O25" s="351"/>
      <c r="P25" s="43"/>
      <c r="Q25" s="43"/>
      <c r="R25" s="43"/>
      <c r="S25" s="43"/>
      <c r="T25" s="43"/>
      <c r="U25" s="43"/>
      <c r="V25" s="43"/>
      <c r="W25" s="351" t="s">
        <v>41</v>
      </c>
      <c r="X25" s="351"/>
      <c r="Y25" s="351"/>
      <c r="Z25" s="351"/>
      <c r="AA25" s="351"/>
      <c r="AB25" s="351"/>
      <c r="AC25" s="351"/>
      <c r="AD25" s="351"/>
      <c r="AE25" s="351"/>
      <c r="AF25" s="43"/>
      <c r="AG25" s="43"/>
      <c r="AH25" s="43"/>
      <c r="AI25" s="43"/>
      <c r="AJ25" s="43"/>
      <c r="AK25" s="351" t="s">
        <v>42</v>
      </c>
      <c r="AL25" s="351"/>
      <c r="AM25" s="351"/>
      <c r="AN25" s="351"/>
      <c r="AO25" s="351"/>
      <c r="AP25" s="43"/>
      <c r="AQ25" s="46"/>
      <c r="BE25" s="342"/>
    </row>
    <row r="26" spans="2:71" s="2" customFormat="1" ht="14.45" customHeight="1">
      <c r="B26" s="48"/>
      <c r="C26" s="49"/>
      <c r="D26" s="50" t="s">
        <v>43</v>
      </c>
      <c r="E26" s="49"/>
      <c r="F26" s="50" t="s">
        <v>44</v>
      </c>
      <c r="G26" s="49"/>
      <c r="H26" s="49"/>
      <c r="I26" s="49"/>
      <c r="J26" s="49"/>
      <c r="K26" s="49"/>
      <c r="L26" s="352">
        <v>0.21</v>
      </c>
      <c r="M26" s="353"/>
      <c r="N26" s="353"/>
      <c r="O26" s="353"/>
      <c r="P26" s="49"/>
      <c r="Q26" s="49"/>
      <c r="R26" s="49"/>
      <c r="S26" s="49"/>
      <c r="T26" s="49"/>
      <c r="U26" s="49"/>
      <c r="V26" s="49"/>
      <c r="W26" s="354">
        <f>ROUND(AZ51,2)</f>
        <v>0</v>
      </c>
      <c r="X26" s="353"/>
      <c r="Y26" s="353"/>
      <c r="Z26" s="353"/>
      <c r="AA26" s="353"/>
      <c r="AB26" s="353"/>
      <c r="AC26" s="353"/>
      <c r="AD26" s="353"/>
      <c r="AE26" s="353"/>
      <c r="AF26" s="49"/>
      <c r="AG26" s="49"/>
      <c r="AH26" s="49"/>
      <c r="AI26" s="49"/>
      <c r="AJ26" s="49"/>
      <c r="AK26" s="354">
        <f>ROUND(AV51,2)</f>
        <v>0</v>
      </c>
      <c r="AL26" s="353"/>
      <c r="AM26" s="353"/>
      <c r="AN26" s="353"/>
      <c r="AO26" s="353"/>
      <c r="AP26" s="49"/>
      <c r="AQ26" s="51"/>
      <c r="BE26" s="342"/>
    </row>
    <row r="27" spans="2:71" s="2" customFormat="1" ht="14.45" customHeight="1">
      <c r="B27" s="48"/>
      <c r="C27" s="49"/>
      <c r="D27" s="49"/>
      <c r="E27" s="49"/>
      <c r="F27" s="50" t="s">
        <v>45</v>
      </c>
      <c r="G27" s="49"/>
      <c r="H27" s="49"/>
      <c r="I27" s="49"/>
      <c r="J27" s="49"/>
      <c r="K27" s="49"/>
      <c r="L27" s="352">
        <v>0.15</v>
      </c>
      <c r="M27" s="353"/>
      <c r="N27" s="353"/>
      <c r="O27" s="353"/>
      <c r="P27" s="49"/>
      <c r="Q27" s="49"/>
      <c r="R27" s="49"/>
      <c r="S27" s="49"/>
      <c r="T27" s="49"/>
      <c r="U27" s="49"/>
      <c r="V27" s="49"/>
      <c r="W27" s="354">
        <f>ROUND(BA51,2)</f>
        <v>0</v>
      </c>
      <c r="X27" s="353"/>
      <c r="Y27" s="353"/>
      <c r="Z27" s="353"/>
      <c r="AA27" s="353"/>
      <c r="AB27" s="353"/>
      <c r="AC27" s="353"/>
      <c r="AD27" s="353"/>
      <c r="AE27" s="353"/>
      <c r="AF27" s="49"/>
      <c r="AG27" s="49"/>
      <c r="AH27" s="49"/>
      <c r="AI27" s="49"/>
      <c r="AJ27" s="49"/>
      <c r="AK27" s="354">
        <f>ROUND(AW51,2)</f>
        <v>0</v>
      </c>
      <c r="AL27" s="353"/>
      <c r="AM27" s="353"/>
      <c r="AN27" s="353"/>
      <c r="AO27" s="353"/>
      <c r="AP27" s="49"/>
      <c r="AQ27" s="51"/>
      <c r="BE27" s="342"/>
    </row>
    <row r="28" spans="2:71" s="2" customFormat="1" ht="14.45" hidden="1" customHeight="1">
      <c r="B28" s="48"/>
      <c r="C28" s="49"/>
      <c r="D28" s="49"/>
      <c r="E28" s="49"/>
      <c r="F28" s="50" t="s">
        <v>46</v>
      </c>
      <c r="G28" s="49"/>
      <c r="H28" s="49"/>
      <c r="I28" s="49"/>
      <c r="J28" s="49"/>
      <c r="K28" s="49"/>
      <c r="L28" s="352">
        <v>0.21</v>
      </c>
      <c r="M28" s="353"/>
      <c r="N28" s="353"/>
      <c r="O28" s="353"/>
      <c r="P28" s="49"/>
      <c r="Q28" s="49"/>
      <c r="R28" s="49"/>
      <c r="S28" s="49"/>
      <c r="T28" s="49"/>
      <c r="U28" s="49"/>
      <c r="V28" s="49"/>
      <c r="W28" s="354">
        <f>ROUND(BB51,2)</f>
        <v>0</v>
      </c>
      <c r="X28" s="353"/>
      <c r="Y28" s="353"/>
      <c r="Z28" s="353"/>
      <c r="AA28" s="353"/>
      <c r="AB28" s="353"/>
      <c r="AC28" s="353"/>
      <c r="AD28" s="353"/>
      <c r="AE28" s="353"/>
      <c r="AF28" s="49"/>
      <c r="AG28" s="49"/>
      <c r="AH28" s="49"/>
      <c r="AI28" s="49"/>
      <c r="AJ28" s="49"/>
      <c r="AK28" s="354">
        <v>0</v>
      </c>
      <c r="AL28" s="353"/>
      <c r="AM28" s="353"/>
      <c r="AN28" s="353"/>
      <c r="AO28" s="353"/>
      <c r="AP28" s="49"/>
      <c r="AQ28" s="51"/>
      <c r="BE28" s="342"/>
    </row>
    <row r="29" spans="2:71" s="2" customFormat="1" ht="14.45" hidden="1" customHeight="1">
      <c r="B29" s="48"/>
      <c r="C29" s="49"/>
      <c r="D29" s="49"/>
      <c r="E29" s="49"/>
      <c r="F29" s="50" t="s">
        <v>47</v>
      </c>
      <c r="G29" s="49"/>
      <c r="H29" s="49"/>
      <c r="I29" s="49"/>
      <c r="J29" s="49"/>
      <c r="K29" s="49"/>
      <c r="L29" s="352">
        <v>0.15</v>
      </c>
      <c r="M29" s="353"/>
      <c r="N29" s="353"/>
      <c r="O29" s="353"/>
      <c r="P29" s="49"/>
      <c r="Q29" s="49"/>
      <c r="R29" s="49"/>
      <c r="S29" s="49"/>
      <c r="T29" s="49"/>
      <c r="U29" s="49"/>
      <c r="V29" s="49"/>
      <c r="W29" s="354">
        <f>ROUND(BC51,2)</f>
        <v>0</v>
      </c>
      <c r="X29" s="353"/>
      <c r="Y29" s="353"/>
      <c r="Z29" s="353"/>
      <c r="AA29" s="353"/>
      <c r="AB29" s="353"/>
      <c r="AC29" s="353"/>
      <c r="AD29" s="353"/>
      <c r="AE29" s="353"/>
      <c r="AF29" s="49"/>
      <c r="AG29" s="49"/>
      <c r="AH29" s="49"/>
      <c r="AI29" s="49"/>
      <c r="AJ29" s="49"/>
      <c r="AK29" s="354">
        <v>0</v>
      </c>
      <c r="AL29" s="353"/>
      <c r="AM29" s="353"/>
      <c r="AN29" s="353"/>
      <c r="AO29" s="353"/>
      <c r="AP29" s="49"/>
      <c r="AQ29" s="51"/>
      <c r="BE29" s="342"/>
    </row>
    <row r="30" spans="2:71" s="2" customFormat="1" ht="14.45" hidden="1" customHeight="1">
      <c r="B30" s="48"/>
      <c r="C30" s="49"/>
      <c r="D30" s="49"/>
      <c r="E30" s="49"/>
      <c r="F30" s="50" t="s">
        <v>48</v>
      </c>
      <c r="G30" s="49"/>
      <c r="H30" s="49"/>
      <c r="I30" s="49"/>
      <c r="J30" s="49"/>
      <c r="K30" s="49"/>
      <c r="L30" s="352">
        <v>0</v>
      </c>
      <c r="M30" s="353"/>
      <c r="N30" s="353"/>
      <c r="O30" s="353"/>
      <c r="P30" s="49"/>
      <c r="Q30" s="49"/>
      <c r="R30" s="49"/>
      <c r="S30" s="49"/>
      <c r="T30" s="49"/>
      <c r="U30" s="49"/>
      <c r="V30" s="49"/>
      <c r="W30" s="354">
        <f>ROUND(BD51,2)</f>
        <v>0</v>
      </c>
      <c r="X30" s="353"/>
      <c r="Y30" s="353"/>
      <c r="Z30" s="353"/>
      <c r="AA30" s="353"/>
      <c r="AB30" s="353"/>
      <c r="AC30" s="353"/>
      <c r="AD30" s="353"/>
      <c r="AE30" s="353"/>
      <c r="AF30" s="49"/>
      <c r="AG30" s="49"/>
      <c r="AH30" s="49"/>
      <c r="AI30" s="49"/>
      <c r="AJ30" s="49"/>
      <c r="AK30" s="354">
        <v>0</v>
      </c>
      <c r="AL30" s="353"/>
      <c r="AM30" s="353"/>
      <c r="AN30" s="353"/>
      <c r="AO30" s="353"/>
      <c r="AP30" s="49"/>
      <c r="AQ30" s="51"/>
      <c r="BE30" s="342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42"/>
    </row>
    <row r="32" spans="2:71" s="1" customFormat="1" ht="25.9" customHeight="1">
      <c r="B32" s="42"/>
      <c r="C32" s="52"/>
      <c r="D32" s="53" t="s">
        <v>49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50</v>
      </c>
      <c r="U32" s="54"/>
      <c r="V32" s="54"/>
      <c r="W32" s="54"/>
      <c r="X32" s="355" t="s">
        <v>51</v>
      </c>
      <c r="Y32" s="356"/>
      <c r="Z32" s="356"/>
      <c r="AA32" s="356"/>
      <c r="AB32" s="356"/>
      <c r="AC32" s="54"/>
      <c r="AD32" s="54"/>
      <c r="AE32" s="54"/>
      <c r="AF32" s="54"/>
      <c r="AG32" s="54"/>
      <c r="AH32" s="54"/>
      <c r="AI32" s="54"/>
      <c r="AJ32" s="54"/>
      <c r="AK32" s="357">
        <f>SUM(AK23:AK30)</f>
        <v>0</v>
      </c>
      <c r="AL32" s="356"/>
      <c r="AM32" s="356"/>
      <c r="AN32" s="356"/>
      <c r="AO32" s="358"/>
      <c r="AP32" s="52"/>
      <c r="AQ32" s="56"/>
      <c r="BE32" s="342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</row>
    <row r="39" spans="2:56" s="1" customFormat="1" ht="36.950000000000003" customHeight="1">
      <c r="B39" s="42"/>
      <c r="C39" s="63" t="s">
        <v>52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2"/>
    </row>
    <row r="40" spans="2:56" s="1" customFormat="1" ht="6.95" customHeight="1">
      <c r="B40" s="42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2"/>
    </row>
    <row r="41" spans="2:56" s="3" customFormat="1" ht="14.45" customHeight="1">
      <c r="B41" s="65"/>
      <c r="C41" s="66" t="s">
        <v>15</v>
      </c>
      <c r="D41" s="67"/>
      <c r="E41" s="67"/>
      <c r="F41" s="67"/>
      <c r="G41" s="67"/>
      <c r="H41" s="67"/>
      <c r="I41" s="67"/>
      <c r="J41" s="67"/>
      <c r="K41" s="67"/>
      <c r="L41" s="67" t="str">
        <f>K5</f>
        <v>8-2018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8"/>
    </row>
    <row r="42" spans="2:56" s="4" customFormat="1" ht="36.950000000000003" customHeight="1">
      <c r="B42" s="69"/>
      <c r="C42" s="70" t="s">
        <v>18</v>
      </c>
      <c r="D42" s="71"/>
      <c r="E42" s="71"/>
      <c r="F42" s="71"/>
      <c r="G42" s="71"/>
      <c r="H42" s="71"/>
      <c r="I42" s="71"/>
      <c r="J42" s="71"/>
      <c r="K42" s="71"/>
      <c r="L42" s="359" t="str">
        <f>K6</f>
        <v>Přístavba výtahu pro bytový dům</v>
      </c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60"/>
      <c r="X42" s="360"/>
      <c r="Y42" s="360"/>
      <c r="Z42" s="360"/>
      <c r="AA42" s="360"/>
      <c r="AB42" s="360"/>
      <c r="AC42" s="360"/>
      <c r="AD42" s="360"/>
      <c r="AE42" s="360"/>
      <c r="AF42" s="360"/>
      <c r="AG42" s="360"/>
      <c r="AH42" s="360"/>
      <c r="AI42" s="360"/>
      <c r="AJ42" s="360"/>
      <c r="AK42" s="360"/>
      <c r="AL42" s="360"/>
      <c r="AM42" s="360"/>
      <c r="AN42" s="360"/>
      <c r="AO42" s="360"/>
      <c r="AP42" s="71"/>
      <c r="AQ42" s="71"/>
      <c r="AR42" s="72"/>
    </row>
    <row r="43" spans="2:56" s="1" customFormat="1" ht="6.95" customHeight="1">
      <c r="B43" s="42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2"/>
    </row>
    <row r="44" spans="2:56" s="1" customFormat="1">
      <c r="B44" s="42"/>
      <c r="C44" s="66" t="s">
        <v>24</v>
      </c>
      <c r="D44" s="64"/>
      <c r="E44" s="64"/>
      <c r="F44" s="64"/>
      <c r="G44" s="64"/>
      <c r="H44" s="64"/>
      <c r="I44" s="64"/>
      <c r="J44" s="64"/>
      <c r="K44" s="64"/>
      <c r="L44" s="73" t="str">
        <f>IF(K8="","",K8)</f>
        <v xml:space="preserve">Plzeňská 2076/174,Praha 5 - Košíře	
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6" t="s">
        <v>26</v>
      </c>
      <c r="AJ44" s="64"/>
      <c r="AK44" s="64"/>
      <c r="AL44" s="64"/>
      <c r="AM44" s="361" t="str">
        <f>IF(AN8= "","",AN8)</f>
        <v>Vyplň údaj</v>
      </c>
      <c r="AN44" s="361"/>
      <c r="AO44" s="64"/>
      <c r="AP44" s="64"/>
      <c r="AQ44" s="64"/>
      <c r="AR44" s="62"/>
    </row>
    <row r="45" spans="2:56" s="1" customFormat="1" ht="6.95" customHeight="1">
      <c r="B45" s="42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2"/>
    </row>
    <row r="46" spans="2:56" s="1" customFormat="1">
      <c r="B46" s="42"/>
      <c r="C46" s="66" t="s">
        <v>29</v>
      </c>
      <c r="D46" s="64"/>
      <c r="E46" s="64"/>
      <c r="F46" s="64"/>
      <c r="G46" s="64"/>
      <c r="H46" s="64"/>
      <c r="I46" s="64"/>
      <c r="J46" s="64"/>
      <c r="K46" s="64"/>
      <c r="L46" s="67" t="str">
        <f>IF(E11= "","",E11)</f>
        <v xml:space="preserve"> 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6" t="s">
        <v>35</v>
      </c>
      <c r="AJ46" s="64"/>
      <c r="AK46" s="64"/>
      <c r="AL46" s="64"/>
      <c r="AM46" s="362" t="str">
        <f>IF(E17="","",E17)</f>
        <v xml:space="preserve"> </v>
      </c>
      <c r="AN46" s="362"/>
      <c r="AO46" s="362"/>
      <c r="AP46" s="362"/>
      <c r="AQ46" s="64"/>
      <c r="AR46" s="62"/>
      <c r="AS46" s="363" t="s">
        <v>53</v>
      </c>
      <c r="AT46" s="364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pans="2:56" s="1" customFormat="1">
      <c r="B47" s="42"/>
      <c r="C47" s="66" t="s">
        <v>33</v>
      </c>
      <c r="D47" s="64"/>
      <c r="E47" s="64"/>
      <c r="F47" s="64"/>
      <c r="G47" s="64"/>
      <c r="H47" s="64"/>
      <c r="I47" s="64"/>
      <c r="J47" s="64"/>
      <c r="K47" s="64"/>
      <c r="L47" s="67" t="str">
        <f>IF(E14= "Vyplň údaj","",E14)</f>
        <v/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2"/>
      <c r="AS47" s="365"/>
      <c r="AT47" s="366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pans="2:56" s="1" customFormat="1" ht="10.9" customHeight="1">
      <c r="B48" s="4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2"/>
      <c r="AS48" s="367"/>
      <c r="AT48" s="368"/>
      <c r="AU48" s="43"/>
      <c r="AV48" s="43"/>
      <c r="AW48" s="43"/>
      <c r="AX48" s="43"/>
      <c r="AY48" s="43"/>
      <c r="AZ48" s="43"/>
      <c r="BA48" s="43"/>
      <c r="BB48" s="43"/>
      <c r="BC48" s="43"/>
      <c r="BD48" s="79"/>
    </row>
    <row r="49" spans="1:91" s="1" customFormat="1" ht="29.25" customHeight="1">
      <c r="B49" s="42"/>
      <c r="C49" s="369" t="s">
        <v>54</v>
      </c>
      <c r="D49" s="370"/>
      <c r="E49" s="370"/>
      <c r="F49" s="370"/>
      <c r="G49" s="370"/>
      <c r="H49" s="80"/>
      <c r="I49" s="371" t="s">
        <v>55</v>
      </c>
      <c r="J49" s="370"/>
      <c r="K49" s="370"/>
      <c r="L49" s="370"/>
      <c r="M49" s="370"/>
      <c r="N49" s="370"/>
      <c r="O49" s="370"/>
      <c r="P49" s="370"/>
      <c r="Q49" s="370"/>
      <c r="R49" s="370"/>
      <c r="S49" s="370"/>
      <c r="T49" s="370"/>
      <c r="U49" s="370"/>
      <c r="V49" s="370"/>
      <c r="W49" s="370"/>
      <c r="X49" s="370"/>
      <c r="Y49" s="370"/>
      <c r="Z49" s="370"/>
      <c r="AA49" s="370"/>
      <c r="AB49" s="370"/>
      <c r="AC49" s="370"/>
      <c r="AD49" s="370"/>
      <c r="AE49" s="370"/>
      <c r="AF49" s="370"/>
      <c r="AG49" s="372" t="s">
        <v>56</v>
      </c>
      <c r="AH49" s="370"/>
      <c r="AI49" s="370"/>
      <c r="AJ49" s="370"/>
      <c r="AK49" s="370"/>
      <c r="AL49" s="370"/>
      <c r="AM49" s="370"/>
      <c r="AN49" s="371" t="s">
        <v>57</v>
      </c>
      <c r="AO49" s="370"/>
      <c r="AP49" s="370"/>
      <c r="AQ49" s="81" t="s">
        <v>58</v>
      </c>
      <c r="AR49" s="62"/>
      <c r="AS49" s="82" t="s">
        <v>59</v>
      </c>
      <c r="AT49" s="83" t="s">
        <v>60</v>
      </c>
      <c r="AU49" s="83" t="s">
        <v>61</v>
      </c>
      <c r="AV49" s="83" t="s">
        <v>62</v>
      </c>
      <c r="AW49" s="83" t="s">
        <v>63</v>
      </c>
      <c r="AX49" s="83" t="s">
        <v>64</v>
      </c>
      <c r="AY49" s="83" t="s">
        <v>65</v>
      </c>
      <c r="AZ49" s="83" t="s">
        <v>66</v>
      </c>
      <c r="BA49" s="83" t="s">
        <v>67</v>
      </c>
      <c r="BB49" s="83" t="s">
        <v>68</v>
      </c>
      <c r="BC49" s="83" t="s">
        <v>69</v>
      </c>
      <c r="BD49" s="84" t="s">
        <v>70</v>
      </c>
    </row>
    <row r="50" spans="1:91" s="1" customFormat="1" ht="10.9" customHeight="1">
      <c r="B50" s="4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2"/>
      <c r="AS50" s="85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7"/>
    </row>
    <row r="51" spans="1:91" s="4" customFormat="1" ht="32.450000000000003" customHeight="1">
      <c r="B51" s="69"/>
      <c r="C51" s="88" t="s">
        <v>71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376">
        <f>ROUND(SUM(AG52:AG53),2)</f>
        <v>0</v>
      </c>
      <c r="AH51" s="376"/>
      <c r="AI51" s="376"/>
      <c r="AJ51" s="376"/>
      <c r="AK51" s="376"/>
      <c r="AL51" s="376"/>
      <c r="AM51" s="376"/>
      <c r="AN51" s="377">
        <f>SUM(AG51,AT51)</f>
        <v>0</v>
      </c>
      <c r="AO51" s="377"/>
      <c r="AP51" s="377"/>
      <c r="AQ51" s="90" t="s">
        <v>23</v>
      </c>
      <c r="AR51" s="72"/>
      <c r="AS51" s="91">
        <f>ROUND(SUM(AS52:AS53),2)</f>
        <v>0</v>
      </c>
      <c r="AT51" s="92">
        <f>ROUND(SUM(AV51:AW51),2)</f>
        <v>0</v>
      </c>
      <c r="AU51" s="93">
        <f>ROUND(SUM(AU52:AU53),5)</f>
        <v>0</v>
      </c>
      <c r="AV51" s="92">
        <f>ROUND(AZ51*L26,2)</f>
        <v>0</v>
      </c>
      <c r="AW51" s="92">
        <f>ROUND(BA51*L27,2)</f>
        <v>0</v>
      </c>
      <c r="AX51" s="92">
        <f>ROUND(BB51*L26,2)</f>
        <v>0</v>
      </c>
      <c r="AY51" s="92">
        <f>ROUND(BC51*L27,2)</f>
        <v>0</v>
      </c>
      <c r="AZ51" s="92">
        <f>ROUND(SUM(AZ52:AZ53),2)</f>
        <v>0</v>
      </c>
      <c r="BA51" s="92">
        <f>ROUND(SUM(BA52:BA53),2)</f>
        <v>0</v>
      </c>
      <c r="BB51" s="92">
        <f>ROUND(SUM(BB52:BB53),2)</f>
        <v>0</v>
      </c>
      <c r="BC51" s="92">
        <f>ROUND(SUM(BC52:BC53),2)</f>
        <v>0</v>
      </c>
      <c r="BD51" s="94">
        <f>ROUND(SUM(BD52:BD53),2)</f>
        <v>0</v>
      </c>
      <c r="BS51" s="95" t="s">
        <v>72</v>
      </c>
      <c r="BT51" s="95" t="s">
        <v>73</v>
      </c>
      <c r="BV51" s="95" t="s">
        <v>74</v>
      </c>
      <c r="BW51" s="95" t="s">
        <v>7</v>
      </c>
      <c r="BX51" s="95" t="s">
        <v>75</v>
      </c>
      <c r="CL51" s="95" t="s">
        <v>21</v>
      </c>
    </row>
    <row r="52" spans="1:91" s="5" customFormat="1" ht="16.5" customHeight="1">
      <c r="A52" s="96" t="s">
        <v>76</v>
      </c>
      <c r="B52" s="97"/>
      <c r="C52" s="98"/>
      <c r="D52" s="375" t="s">
        <v>16</v>
      </c>
      <c r="E52" s="375"/>
      <c r="F52" s="375"/>
      <c r="G52" s="375"/>
      <c r="H52" s="375"/>
      <c r="I52" s="99"/>
      <c r="J52" s="375" t="s">
        <v>19</v>
      </c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3">
        <f>'8-2018 - Přístavba výtahu...'!J25</f>
        <v>0</v>
      </c>
      <c r="AH52" s="374"/>
      <c r="AI52" s="374"/>
      <c r="AJ52" s="374"/>
      <c r="AK52" s="374"/>
      <c r="AL52" s="374"/>
      <c r="AM52" s="374"/>
      <c r="AN52" s="373">
        <f>SUM(AG52,AT52)</f>
        <v>0</v>
      </c>
      <c r="AO52" s="374"/>
      <c r="AP52" s="374"/>
      <c r="AQ52" s="100" t="s">
        <v>77</v>
      </c>
      <c r="AR52" s="101"/>
      <c r="AS52" s="102">
        <v>0</v>
      </c>
      <c r="AT52" s="103">
        <f>ROUND(SUM(AV52:AW52),2)</f>
        <v>0</v>
      </c>
      <c r="AU52" s="104">
        <f>'8-2018 - Přístavba výtahu...'!P109</f>
        <v>0</v>
      </c>
      <c r="AV52" s="103">
        <f>'8-2018 - Přístavba výtahu...'!J28</f>
        <v>0</v>
      </c>
      <c r="AW52" s="103">
        <f>'8-2018 - Přístavba výtahu...'!J29</f>
        <v>0</v>
      </c>
      <c r="AX52" s="103">
        <f>'8-2018 - Přístavba výtahu...'!J30</f>
        <v>0</v>
      </c>
      <c r="AY52" s="103">
        <f>'8-2018 - Přístavba výtahu...'!J31</f>
        <v>0</v>
      </c>
      <c r="AZ52" s="103">
        <f>'8-2018 - Přístavba výtahu...'!F28</f>
        <v>0</v>
      </c>
      <c r="BA52" s="103">
        <f>'8-2018 - Přístavba výtahu...'!F29</f>
        <v>0</v>
      </c>
      <c r="BB52" s="103">
        <f>'8-2018 - Přístavba výtahu...'!F30</f>
        <v>0</v>
      </c>
      <c r="BC52" s="103">
        <f>'8-2018 - Přístavba výtahu...'!F31</f>
        <v>0</v>
      </c>
      <c r="BD52" s="105">
        <f>'8-2018 - Přístavba výtahu...'!F32</f>
        <v>0</v>
      </c>
      <c r="BT52" s="106" t="s">
        <v>78</v>
      </c>
      <c r="BU52" s="106" t="s">
        <v>79</v>
      </c>
      <c r="BV52" s="106" t="s">
        <v>74</v>
      </c>
      <c r="BW52" s="106" t="s">
        <v>7</v>
      </c>
      <c r="BX52" s="106" t="s">
        <v>75</v>
      </c>
      <c r="CL52" s="106" t="s">
        <v>21</v>
      </c>
    </row>
    <row r="53" spans="1:91" s="5" customFormat="1" ht="16.5" customHeight="1">
      <c r="A53" s="96" t="s">
        <v>76</v>
      </c>
      <c r="B53" s="97"/>
      <c r="C53" s="98"/>
      <c r="D53" s="375" t="s">
        <v>80</v>
      </c>
      <c r="E53" s="375"/>
      <c r="F53" s="375"/>
      <c r="G53" s="375"/>
      <c r="H53" s="375"/>
      <c r="I53" s="99"/>
      <c r="J53" s="375" t="s">
        <v>81</v>
      </c>
      <c r="K53" s="375"/>
      <c r="L53" s="375"/>
      <c r="M53" s="375"/>
      <c r="N53" s="375"/>
      <c r="O53" s="375"/>
      <c r="P53" s="375"/>
      <c r="Q53" s="375"/>
      <c r="R53" s="375"/>
      <c r="S53" s="375"/>
      <c r="T53" s="375"/>
      <c r="U53" s="375"/>
      <c r="V53" s="375"/>
      <c r="W53" s="375"/>
      <c r="X53" s="375"/>
      <c r="Y53" s="375"/>
      <c r="Z53" s="375"/>
      <c r="AA53" s="375"/>
      <c r="AB53" s="375"/>
      <c r="AC53" s="375"/>
      <c r="AD53" s="375"/>
      <c r="AE53" s="375"/>
      <c r="AF53" s="375"/>
      <c r="AG53" s="373">
        <f>'VRN - Vedlejší rozpočtové...'!J27</f>
        <v>0</v>
      </c>
      <c r="AH53" s="374"/>
      <c r="AI53" s="374"/>
      <c r="AJ53" s="374"/>
      <c r="AK53" s="374"/>
      <c r="AL53" s="374"/>
      <c r="AM53" s="374"/>
      <c r="AN53" s="373">
        <f>SUM(AG53,AT53)</f>
        <v>0</v>
      </c>
      <c r="AO53" s="374"/>
      <c r="AP53" s="374"/>
      <c r="AQ53" s="100" t="s">
        <v>77</v>
      </c>
      <c r="AR53" s="101"/>
      <c r="AS53" s="107">
        <v>0</v>
      </c>
      <c r="AT53" s="108">
        <f>ROUND(SUM(AV53:AW53),2)</f>
        <v>0</v>
      </c>
      <c r="AU53" s="109">
        <f>'VRN - Vedlejší rozpočtové...'!P81</f>
        <v>0</v>
      </c>
      <c r="AV53" s="108">
        <f>'VRN - Vedlejší rozpočtové...'!J30</f>
        <v>0</v>
      </c>
      <c r="AW53" s="108">
        <f>'VRN - Vedlejší rozpočtové...'!J31</f>
        <v>0</v>
      </c>
      <c r="AX53" s="108">
        <f>'VRN - Vedlejší rozpočtové...'!J32</f>
        <v>0</v>
      </c>
      <c r="AY53" s="108">
        <f>'VRN - Vedlejší rozpočtové...'!J33</f>
        <v>0</v>
      </c>
      <c r="AZ53" s="108">
        <f>'VRN - Vedlejší rozpočtové...'!F30</f>
        <v>0</v>
      </c>
      <c r="BA53" s="108">
        <f>'VRN - Vedlejší rozpočtové...'!F31</f>
        <v>0</v>
      </c>
      <c r="BB53" s="108">
        <f>'VRN - Vedlejší rozpočtové...'!F32</f>
        <v>0</v>
      </c>
      <c r="BC53" s="108">
        <f>'VRN - Vedlejší rozpočtové...'!F33</f>
        <v>0</v>
      </c>
      <c r="BD53" s="110">
        <f>'VRN - Vedlejší rozpočtové...'!F34</f>
        <v>0</v>
      </c>
      <c r="BT53" s="106" t="s">
        <v>78</v>
      </c>
      <c r="BV53" s="106" t="s">
        <v>74</v>
      </c>
      <c r="BW53" s="106" t="s">
        <v>82</v>
      </c>
      <c r="BX53" s="106" t="s">
        <v>7</v>
      </c>
      <c r="CL53" s="106" t="s">
        <v>21</v>
      </c>
      <c r="CM53" s="106" t="s">
        <v>78</v>
      </c>
    </row>
    <row r="54" spans="1:91" s="1" customFormat="1" ht="30" customHeight="1">
      <c r="B54" s="42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2"/>
    </row>
    <row r="55" spans="1:91" s="1" customFormat="1" ht="6.95" customHeight="1"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62"/>
    </row>
  </sheetData>
  <sheetProtection algorithmName="SHA-512" hashValue="qqnI/4zZfOKGL8pkQt5iet16Rp+ulW/+u4Lt9hzwN6dPUvXifmMScaB7E74gGaDEE7KC9RtNiEZOu/v3UPgE6g==" saltValue="51jeTLnuyK0JRleJUHOKRuFOq3X+QO8wdIDCIFHAZcyObVhsMem9+imTVy8EZPzApUCUQbCQJCNpIYkBTBTcRA==" spinCount="100000" sheet="1" objects="1" scenarios="1" formatColumns="0" formatRows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8-2018 - Přístavba výtahu...'!C2" display="/"/>
    <hyperlink ref="A53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83</v>
      </c>
      <c r="G1" s="383" t="s">
        <v>84</v>
      </c>
      <c r="H1" s="383"/>
      <c r="I1" s="115"/>
      <c r="J1" s="114" t="s">
        <v>85</v>
      </c>
      <c r="K1" s="113" t="s">
        <v>86</v>
      </c>
      <c r="L1" s="114" t="s">
        <v>87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4" t="s">
        <v>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88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s="1" customFormat="1">
      <c r="B6" s="42"/>
      <c r="C6" s="43"/>
      <c r="D6" s="37" t="s">
        <v>18</v>
      </c>
      <c r="E6" s="43"/>
      <c r="F6" s="43"/>
      <c r="G6" s="43"/>
      <c r="H6" s="43"/>
      <c r="I6" s="118"/>
      <c r="J6" s="43"/>
      <c r="K6" s="46"/>
    </row>
    <row r="7" spans="1:70" s="1" customFormat="1" ht="36.950000000000003" customHeight="1">
      <c r="B7" s="42"/>
      <c r="C7" s="43"/>
      <c r="D7" s="43"/>
      <c r="E7" s="379" t="s">
        <v>19</v>
      </c>
      <c r="F7" s="380"/>
      <c r="G7" s="380"/>
      <c r="H7" s="380"/>
      <c r="I7" s="118"/>
      <c r="J7" s="43"/>
      <c r="K7" s="46"/>
    </row>
    <row r="8" spans="1:70" s="1" customFormat="1" ht="13.5">
      <c r="B8" s="42"/>
      <c r="C8" s="43"/>
      <c r="D8" s="43"/>
      <c r="E8" s="43"/>
      <c r="F8" s="43"/>
      <c r="G8" s="43"/>
      <c r="H8" s="43"/>
      <c r="I8" s="118"/>
      <c r="J8" s="43"/>
      <c r="K8" s="46"/>
    </row>
    <row r="9" spans="1:70" s="1" customFormat="1" ht="14.45" customHeight="1">
      <c r="B9" s="42"/>
      <c r="C9" s="43"/>
      <c r="D9" s="37" t="s">
        <v>20</v>
      </c>
      <c r="E9" s="43"/>
      <c r="F9" s="35" t="s">
        <v>21</v>
      </c>
      <c r="G9" s="43"/>
      <c r="H9" s="43"/>
      <c r="I9" s="119" t="s">
        <v>22</v>
      </c>
      <c r="J9" s="35" t="s">
        <v>23</v>
      </c>
      <c r="K9" s="46"/>
    </row>
    <row r="10" spans="1:70" s="1" customFormat="1" ht="14.45" customHeight="1">
      <c r="B10" s="42"/>
      <c r="C10" s="43"/>
      <c r="D10" s="37" t="s">
        <v>24</v>
      </c>
      <c r="E10" s="43"/>
      <c r="F10" s="35" t="s">
        <v>25</v>
      </c>
      <c r="G10" s="43"/>
      <c r="H10" s="43"/>
      <c r="I10" s="119" t="s">
        <v>26</v>
      </c>
      <c r="J10" s="120" t="str">
        <f>'Rekapitulace stavby'!AN8</f>
        <v>Vyplň údaj</v>
      </c>
      <c r="K10" s="46"/>
    </row>
    <row r="11" spans="1:70" s="1" customFormat="1" ht="21.75" customHeight="1">
      <c r="B11" s="42"/>
      <c r="C11" s="43"/>
      <c r="D11" s="34" t="s">
        <v>27</v>
      </c>
      <c r="E11" s="43"/>
      <c r="F11" s="39" t="s">
        <v>28</v>
      </c>
      <c r="G11" s="43"/>
      <c r="H11" s="43"/>
      <c r="I11" s="118"/>
      <c r="J11" s="43"/>
      <c r="K11" s="46"/>
    </row>
    <row r="12" spans="1:70" s="1" customFormat="1" ht="14.45" customHeight="1">
      <c r="B12" s="42"/>
      <c r="C12" s="43"/>
      <c r="D12" s="37" t="s">
        <v>29</v>
      </c>
      <c r="E12" s="43"/>
      <c r="F12" s="43"/>
      <c r="G12" s="43"/>
      <c r="H12" s="43"/>
      <c r="I12" s="119" t="s">
        <v>30</v>
      </c>
      <c r="J12" s="35" t="str">
        <f>IF('Rekapitulace stavby'!AN10="","",'Rekapitulace stavby'!AN10)</f>
        <v/>
      </c>
      <c r="K12" s="46"/>
    </row>
    <row r="13" spans="1:70" s="1" customFormat="1" ht="18" customHeight="1">
      <c r="B13" s="42"/>
      <c r="C13" s="43"/>
      <c r="D13" s="43"/>
      <c r="E13" s="35" t="str">
        <f>IF('Rekapitulace stavby'!E11="","",'Rekapitulace stavby'!E11)</f>
        <v xml:space="preserve"> </v>
      </c>
      <c r="F13" s="43"/>
      <c r="G13" s="43"/>
      <c r="H13" s="43"/>
      <c r="I13" s="119" t="s">
        <v>32</v>
      </c>
      <c r="J13" s="35" t="str">
        <f>IF('Rekapitulace stavby'!AN11="","",'Rekapitulace stavby'!AN11)</f>
        <v/>
      </c>
      <c r="K13" s="46"/>
    </row>
    <row r="14" spans="1:70" s="1" customFormat="1" ht="6.95" customHeight="1">
      <c r="B14" s="42"/>
      <c r="C14" s="43"/>
      <c r="D14" s="43"/>
      <c r="E14" s="43"/>
      <c r="F14" s="43"/>
      <c r="G14" s="43"/>
      <c r="H14" s="43"/>
      <c r="I14" s="118"/>
      <c r="J14" s="43"/>
      <c r="K14" s="46"/>
    </row>
    <row r="15" spans="1:70" s="1" customFormat="1" ht="14.45" customHeight="1">
      <c r="B15" s="42"/>
      <c r="C15" s="43"/>
      <c r="D15" s="37" t="s">
        <v>33</v>
      </c>
      <c r="E15" s="43"/>
      <c r="F15" s="43"/>
      <c r="G15" s="43"/>
      <c r="H15" s="43"/>
      <c r="I15" s="119" t="s">
        <v>30</v>
      </c>
      <c r="J15" s="35" t="str">
        <f>IF('Rekapitulace stavby'!AN13="Vyplň údaj","",IF('Rekapitulace stavby'!AN13="","",'Rekapitulace stavby'!AN13))</f>
        <v/>
      </c>
      <c r="K15" s="46"/>
    </row>
    <row r="16" spans="1:70" s="1" customFormat="1" ht="18" customHeight="1">
      <c r="B16" s="42"/>
      <c r="C16" s="43"/>
      <c r="D16" s="43"/>
      <c r="E16" s="35" t="str">
        <f>IF('Rekapitulace stavby'!E14="Vyplň údaj","",IF('Rekapitulace stavby'!E14="","",'Rekapitulace stavby'!E14))</f>
        <v/>
      </c>
      <c r="F16" s="43"/>
      <c r="G16" s="43"/>
      <c r="H16" s="43"/>
      <c r="I16" s="119" t="s">
        <v>32</v>
      </c>
      <c r="J16" s="35" t="str">
        <f>IF('Rekapitulace stavby'!AN14="Vyplň údaj","",IF('Rekapitulace stavby'!AN14="","",'Rekapitulace stavby'!AN14))</f>
        <v/>
      </c>
      <c r="K16" s="46"/>
    </row>
    <row r="17" spans="2:11" s="1" customFormat="1" ht="6.95" customHeight="1">
      <c r="B17" s="42"/>
      <c r="C17" s="43"/>
      <c r="D17" s="43"/>
      <c r="E17" s="43"/>
      <c r="F17" s="43"/>
      <c r="G17" s="43"/>
      <c r="H17" s="43"/>
      <c r="I17" s="118"/>
      <c r="J17" s="43"/>
      <c r="K17" s="46"/>
    </row>
    <row r="18" spans="2:11" s="1" customFormat="1" ht="14.45" customHeight="1">
      <c r="B18" s="42"/>
      <c r="C18" s="43"/>
      <c r="D18" s="37" t="s">
        <v>35</v>
      </c>
      <c r="E18" s="43"/>
      <c r="F18" s="43"/>
      <c r="G18" s="43"/>
      <c r="H18" s="43"/>
      <c r="I18" s="119" t="s">
        <v>30</v>
      </c>
      <c r="J18" s="35" t="str">
        <f>IF('Rekapitulace stavby'!AN16="","",'Rekapitulace stavby'!AN16)</f>
        <v/>
      </c>
      <c r="K18" s="46"/>
    </row>
    <row r="19" spans="2:11" s="1" customFormat="1" ht="18" customHeight="1">
      <c r="B19" s="42"/>
      <c r="C19" s="43"/>
      <c r="D19" s="43"/>
      <c r="E19" s="35" t="str">
        <f>IF('Rekapitulace stavby'!E17="","",'Rekapitulace stavby'!E17)</f>
        <v xml:space="preserve"> </v>
      </c>
      <c r="F19" s="43"/>
      <c r="G19" s="43"/>
      <c r="H19" s="43"/>
      <c r="I19" s="119" t="s">
        <v>32</v>
      </c>
      <c r="J19" s="35" t="str">
        <f>IF('Rekapitulace stavby'!AN17="","",'Rekapitulace stavby'!AN17)</f>
        <v/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18"/>
      <c r="J20" s="43"/>
      <c r="K20" s="46"/>
    </row>
    <row r="21" spans="2:11" s="1" customFormat="1" ht="14.45" customHeight="1">
      <c r="B21" s="42"/>
      <c r="C21" s="43"/>
      <c r="D21" s="37" t="s">
        <v>37</v>
      </c>
      <c r="E21" s="43"/>
      <c r="F21" s="43"/>
      <c r="G21" s="43"/>
      <c r="H21" s="43"/>
      <c r="I21" s="118"/>
      <c r="J21" s="43"/>
      <c r="K21" s="46"/>
    </row>
    <row r="22" spans="2:11" s="6" customFormat="1" ht="99.75" customHeight="1">
      <c r="B22" s="121"/>
      <c r="C22" s="122"/>
      <c r="D22" s="122"/>
      <c r="E22" s="348" t="s">
        <v>89</v>
      </c>
      <c r="F22" s="348"/>
      <c r="G22" s="348"/>
      <c r="H22" s="348"/>
      <c r="I22" s="123"/>
      <c r="J22" s="122"/>
      <c r="K22" s="124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18"/>
      <c r="J23" s="43"/>
      <c r="K23" s="46"/>
    </row>
    <row r="24" spans="2:11" s="1" customFormat="1" ht="6.95" customHeight="1">
      <c r="B24" s="42"/>
      <c r="C24" s="43"/>
      <c r="D24" s="86"/>
      <c r="E24" s="86"/>
      <c r="F24" s="86"/>
      <c r="G24" s="86"/>
      <c r="H24" s="86"/>
      <c r="I24" s="125"/>
      <c r="J24" s="86"/>
      <c r="K24" s="126"/>
    </row>
    <row r="25" spans="2:11" s="1" customFormat="1" ht="25.35" customHeight="1">
      <c r="B25" s="42"/>
      <c r="C25" s="43"/>
      <c r="D25" s="127" t="s">
        <v>39</v>
      </c>
      <c r="E25" s="43"/>
      <c r="F25" s="43"/>
      <c r="G25" s="43"/>
      <c r="H25" s="43"/>
      <c r="I25" s="118"/>
      <c r="J25" s="128">
        <f>ROUND(J109,2)</f>
        <v>0</v>
      </c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25"/>
      <c r="J26" s="86"/>
      <c r="K26" s="126"/>
    </row>
    <row r="27" spans="2:11" s="1" customFormat="1" ht="14.45" customHeight="1">
      <c r="B27" s="42"/>
      <c r="C27" s="43"/>
      <c r="D27" s="43"/>
      <c r="E27" s="43"/>
      <c r="F27" s="47" t="s">
        <v>41</v>
      </c>
      <c r="G27" s="43"/>
      <c r="H27" s="43"/>
      <c r="I27" s="129" t="s">
        <v>40</v>
      </c>
      <c r="J27" s="47" t="s">
        <v>42</v>
      </c>
      <c r="K27" s="46"/>
    </row>
    <row r="28" spans="2:11" s="1" customFormat="1" ht="14.45" customHeight="1">
      <c r="B28" s="42"/>
      <c r="C28" s="43"/>
      <c r="D28" s="50" t="s">
        <v>43</v>
      </c>
      <c r="E28" s="50" t="s">
        <v>44</v>
      </c>
      <c r="F28" s="130">
        <f>ROUND(SUM(BE109:BE1499), 2)</f>
        <v>0</v>
      </c>
      <c r="G28" s="43"/>
      <c r="H28" s="43"/>
      <c r="I28" s="131">
        <v>0.21</v>
      </c>
      <c r="J28" s="130">
        <f>ROUND(ROUND((SUM(BE109:BE1499)), 2)*I28, 2)</f>
        <v>0</v>
      </c>
      <c r="K28" s="46"/>
    </row>
    <row r="29" spans="2:11" s="1" customFormat="1" ht="14.45" customHeight="1">
      <c r="B29" s="42"/>
      <c r="C29" s="43"/>
      <c r="D29" s="43"/>
      <c r="E29" s="50" t="s">
        <v>45</v>
      </c>
      <c r="F29" s="130">
        <f>ROUND(SUM(BF109:BF1499), 2)</f>
        <v>0</v>
      </c>
      <c r="G29" s="43"/>
      <c r="H29" s="43"/>
      <c r="I29" s="131">
        <v>0.15</v>
      </c>
      <c r="J29" s="130">
        <f>ROUND(ROUND((SUM(BF109:BF1499)), 2)*I29, 2)</f>
        <v>0</v>
      </c>
      <c r="K29" s="46"/>
    </row>
    <row r="30" spans="2:11" s="1" customFormat="1" ht="14.45" hidden="1" customHeight="1">
      <c r="B30" s="42"/>
      <c r="C30" s="43"/>
      <c r="D30" s="43"/>
      <c r="E30" s="50" t="s">
        <v>46</v>
      </c>
      <c r="F30" s="130">
        <f>ROUND(SUM(BG109:BG1499), 2)</f>
        <v>0</v>
      </c>
      <c r="G30" s="43"/>
      <c r="H30" s="43"/>
      <c r="I30" s="131">
        <v>0.21</v>
      </c>
      <c r="J30" s="130">
        <v>0</v>
      </c>
      <c r="K30" s="46"/>
    </row>
    <row r="31" spans="2:11" s="1" customFormat="1" ht="14.45" hidden="1" customHeight="1">
      <c r="B31" s="42"/>
      <c r="C31" s="43"/>
      <c r="D31" s="43"/>
      <c r="E31" s="50" t="s">
        <v>47</v>
      </c>
      <c r="F31" s="130">
        <f>ROUND(SUM(BH109:BH1499), 2)</f>
        <v>0</v>
      </c>
      <c r="G31" s="43"/>
      <c r="H31" s="43"/>
      <c r="I31" s="131">
        <v>0.15</v>
      </c>
      <c r="J31" s="130"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48</v>
      </c>
      <c r="F32" s="130">
        <f>ROUND(SUM(BI109:BI1499), 2)</f>
        <v>0</v>
      </c>
      <c r="G32" s="43"/>
      <c r="H32" s="43"/>
      <c r="I32" s="131">
        <v>0</v>
      </c>
      <c r="J32" s="130">
        <v>0</v>
      </c>
      <c r="K32" s="46"/>
    </row>
    <row r="33" spans="2:11" s="1" customFormat="1" ht="6.95" customHeight="1">
      <c r="B33" s="42"/>
      <c r="C33" s="43"/>
      <c r="D33" s="43"/>
      <c r="E33" s="43"/>
      <c r="F33" s="43"/>
      <c r="G33" s="43"/>
      <c r="H33" s="43"/>
      <c r="I33" s="118"/>
      <c r="J33" s="43"/>
      <c r="K33" s="46"/>
    </row>
    <row r="34" spans="2:11" s="1" customFormat="1" ht="25.35" customHeight="1">
      <c r="B34" s="42"/>
      <c r="C34" s="132"/>
      <c r="D34" s="133" t="s">
        <v>49</v>
      </c>
      <c r="E34" s="80"/>
      <c r="F34" s="80"/>
      <c r="G34" s="134" t="s">
        <v>50</v>
      </c>
      <c r="H34" s="135" t="s">
        <v>51</v>
      </c>
      <c r="I34" s="136"/>
      <c r="J34" s="137">
        <f>SUM(J25:J32)</f>
        <v>0</v>
      </c>
      <c r="K34" s="138"/>
    </row>
    <row r="35" spans="2:11" s="1" customFormat="1" ht="14.45" customHeight="1">
      <c r="B35" s="57"/>
      <c r="C35" s="58"/>
      <c r="D35" s="58"/>
      <c r="E35" s="58"/>
      <c r="F35" s="58"/>
      <c r="G35" s="58"/>
      <c r="H35" s="58"/>
      <c r="I35" s="139"/>
      <c r="J35" s="58"/>
      <c r="K35" s="59"/>
    </row>
    <row r="39" spans="2:11" s="1" customFormat="1" ht="6.95" customHeight="1">
      <c r="B39" s="140"/>
      <c r="C39" s="141"/>
      <c r="D39" s="141"/>
      <c r="E39" s="141"/>
      <c r="F39" s="141"/>
      <c r="G39" s="141"/>
      <c r="H39" s="141"/>
      <c r="I39" s="142"/>
      <c r="J39" s="141"/>
      <c r="K39" s="143"/>
    </row>
    <row r="40" spans="2:11" s="1" customFormat="1" ht="36.950000000000003" customHeight="1">
      <c r="B40" s="42"/>
      <c r="C40" s="30" t="s">
        <v>90</v>
      </c>
      <c r="D40" s="43"/>
      <c r="E40" s="43"/>
      <c r="F40" s="43"/>
      <c r="G40" s="43"/>
      <c r="H40" s="43"/>
      <c r="I40" s="118"/>
      <c r="J40" s="43"/>
      <c r="K40" s="46"/>
    </row>
    <row r="41" spans="2:11" s="1" customFormat="1" ht="6.95" customHeight="1">
      <c r="B41" s="42"/>
      <c r="C41" s="43"/>
      <c r="D41" s="43"/>
      <c r="E41" s="43"/>
      <c r="F41" s="43"/>
      <c r="G41" s="43"/>
      <c r="H41" s="43"/>
      <c r="I41" s="118"/>
      <c r="J41" s="43"/>
      <c r="K41" s="46"/>
    </row>
    <row r="42" spans="2:11" s="1" customFormat="1" ht="14.45" customHeight="1">
      <c r="B42" s="42"/>
      <c r="C42" s="37" t="s">
        <v>18</v>
      </c>
      <c r="D42" s="43"/>
      <c r="E42" s="43"/>
      <c r="F42" s="43"/>
      <c r="G42" s="43"/>
      <c r="H42" s="43"/>
      <c r="I42" s="118"/>
      <c r="J42" s="43"/>
      <c r="K42" s="46"/>
    </row>
    <row r="43" spans="2:11" s="1" customFormat="1" ht="17.25" customHeight="1">
      <c r="B43" s="42"/>
      <c r="C43" s="43"/>
      <c r="D43" s="43"/>
      <c r="E43" s="379" t="str">
        <f>E7</f>
        <v>Přístavba výtahu pro bytový dům</v>
      </c>
      <c r="F43" s="380"/>
      <c r="G43" s="380"/>
      <c r="H43" s="380"/>
      <c r="I43" s="118"/>
      <c r="J43" s="43"/>
      <c r="K43" s="46"/>
    </row>
    <row r="44" spans="2:11" s="1" customFormat="1" ht="6.95" customHeight="1">
      <c r="B44" s="42"/>
      <c r="C44" s="43"/>
      <c r="D44" s="43"/>
      <c r="E44" s="43"/>
      <c r="F44" s="43"/>
      <c r="G44" s="43"/>
      <c r="H44" s="43"/>
      <c r="I44" s="118"/>
      <c r="J44" s="43"/>
      <c r="K44" s="46"/>
    </row>
    <row r="45" spans="2:11" s="1" customFormat="1" ht="18" customHeight="1">
      <c r="B45" s="42"/>
      <c r="C45" s="37" t="s">
        <v>24</v>
      </c>
      <c r="D45" s="43"/>
      <c r="E45" s="43"/>
      <c r="F45" s="35" t="str">
        <f>F10</f>
        <v xml:space="preserve">Plzeňská 2076/174,Praha 5 - Košíře	
</v>
      </c>
      <c r="G45" s="43"/>
      <c r="H45" s="43"/>
      <c r="I45" s="119" t="s">
        <v>26</v>
      </c>
      <c r="J45" s="120" t="str">
        <f>IF(J10="","",J10)</f>
        <v>Vyplň údaj</v>
      </c>
      <c r="K45" s="46"/>
    </row>
    <row r="46" spans="2:11" s="1" customFormat="1" ht="6.95" customHeight="1">
      <c r="B46" s="42"/>
      <c r="C46" s="43"/>
      <c r="D46" s="43"/>
      <c r="E46" s="43"/>
      <c r="F46" s="43"/>
      <c r="G46" s="43"/>
      <c r="H46" s="43"/>
      <c r="I46" s="118"/>
      <c r="J46" s="43"/>
      <c r="K46" s="46"/>
    </row>
    <row r="47" spans="2:11" s="1" customFormat="1">
      <c r="B47" s="42"/>
      <c r="C47" s="37" t="s">
        <v>29</v>
      </c>
      <c r="D47" s="43"/>
      <c r="E47" s="43"/>
      <c r="F47" s="35" t="str">
        <f>E13</f>
        <v xml:space="preserve"> </v>
      </c>
      <c r="G47" s="43"/>
      <c r="H47" s="43"/>
      <c r="I47" s="119" t="s">
        <v>35</v>
      </c>
      <c r="J47" s="348" t="str">
        <f>E19</f>
        <v xml:space="preserve"> </v>
      </c>
      <c r="K47" s="46"/>
    </row>
    <row r="48" spans="2:11" s="1" customFormat="1" ht="14.45" customHeight="1">
      <c r="B48" s="42"/>
      <c r="C48" s="37" t="s">
        <v>33</v>
      </c>
      <c r="D48" s="43"/>
      <c r="E48" s="43"/>
      <c r="F48" s="35" t="str">
        <f>IF(E16="","",E16)</f>
        <v/>
      </c>
      <c r="G48" s="43"/>
      <c r="H48" s="43"/>
      <c r="I48" s="118"/>
      <c r="J48" s="381"/>
      <c r="K48" s="46"/>
    </row>
    <row r="49" spans="2:47" s="1" customFormat="1" ht="10.35" customHeight="1">
      <c r="B49" s="42"/>
      <c r="C49" s="43"/>
      <c r="D49" s="43"/>
      <c r="E49" s="43"/>
      <c r="F49" s="43"/>
      <c r="G49" s="43"/>
      <c r="H49" s="43"/>
      <c r="I49" s="118"/>
      <c r="J49" s="43"/>
      <c r="K49" s="46"/>
    </row>
    <row r="50" spans="2:47" s="1" customFormat="1" ht="29.25" customHeight="1">
      <c r="B50" s="42"/>
      <c r="C50" s="144" t="s">
        <v>91</v>
      </c>
      <c r="D50" s="132"/>
      <c r="E50" s="132"/>
      <c r="F50" s="132"/>
      <c r="G50" s="132"/>
      <c r="H50" s="132"/>
      <c r="I50" s="145"/>
      <c r="J50" s="146" t="s">
        <v>92</v>
      </c>
      <c r="K50" s="147"/>
    </row>
    <row r="51" spans="2:47" s="1" customFormat="1" ht="10.35" customHeight="1">
      <c r="B51" s="42"/>
      <c r="C51" s="43"/>
      <c r="D51" s="43"/>
      <c r="E51" s="43"/>
      <c r="F51" s="43"/>
      <c r="G51" s="43"/>
      <c r="H51" s="43"/>
      <c r="I51" s="118"/>
      <c r="J51" s="43"/>
      <c r="K51" s="46"/>
    </row>
    <row r="52" spans="2:47" s="1" customFormat="1" ht="29.25" customHeight="1">
      <c r="B52" s="42"/>
      <c r="C52" s="148" t="s">
        <v>93</v>
      </c>
      <c r="D52" s="43"/>
      <c r="E52" s="43"/>
      <c r="F52" s="43"/>
      <c r="G52" s="43"/>
      <c r="H52" s="43"/>
      <c r="I52" s="118"/>
      <c r="J52" s="128">
        <f>J109</f>
        <v>0</v>
      </c>
      <c r="K52" s="46"/>
      <c r="AU52" s="24" t="s">
        <v>94</v>
      </c>
    </row>
    <row r="53" spans="2:47" s="7" customFormat="1" ht="24.95" customHeight="1">
      <c r="B53" s="149"/>
      <c r="C53" s="150"/>
      <c r="D53" s="151" t="s">
        <v>95</v>
      </c>
      <c r="E53" s="152"/>
      <c r="F53" s="152"/>
      <c r="G53" s="152"/>
      <c r="H53" s="152"/>
      <c r="I53" s="153"/>
      <c r="J53" s="154">
        <f>J110</f>
        <v>0</v>
      </c>
      <c r="K53" s="155"/>
    </row>
    <row r="54" spans="2:47" s="8" customFormat="1" ht="19.899999999999999" customHeight="1">
      <c r="B54" s="156"/>
      <c r="C54" s="157"/>
      <c r="D54" s="158" t="s">
        <v>96</v>
      </c>
      <c r="E54" s="159"/>
      <c r="F54" s="159"/>
      <c r="G54" s="159"/>
      <c r="H54" s="159"/>
      <c r="I54" s="160"/>
      <c r="J54" s="161">
        <f>J111</f>
        <v>0</v>
      </c>
      <c r="K54" s="162"/>
    </row>
    <row r="55" spans="2:47" s="8" customFormat="1" ht="19.899999999999999" customHeight="1">
      <c r="B55" s="156"/>
      <c r="C55" s="157"/>
      <c r="D55" s="158" t="s">
        <v>97</v>
      </c>
      <c r="E55" s="159"/>
      <c r="F55" s="159"/>
      <c r="G55" s="159"/>
      <c r="H55" s="159"/>
      <c r="I55" s="160"/>
      <c r="J55" s="161">
        <f>J152</f>
        <v>0</v>
      </c>
      <c r="K55" s="162"/>
    </row>
    <row r="56" spans="2:47" s="8" customFormat="1" ht="19.899999999999999" customHeight="1">
      <c r="B56" s="156"/>
      <c r="C56" s="157"/>
      <c r="D56" s="158" t="s">
        <v>98</v>
      </c>
      <c r="E56" s="159"/>
      <c r="F56" s="159"/>
      <c r="G56" s="159"/>
      <c r="H56" s="159"/>
      <c r="I56" s="160"/>
      <c r="J56" s="161">
        <f>J170</f>
        <v>0</v>
      </c>
      <c r="K56" s="162"/>
    </row>
    <row r="57" spans="2:47" s="8" customFormat="1" ht="19.899999999999999" customHeight="1">
      <c r="B57" s="156"/>
      <c r="C57" s="157"/>
      <c r="D57" s="158" t="s">
        <v>99</v>
      </c>
      <c r="E57" s="159"/>
      <c r="F57" s="159"/>
      <c r="G57" s="159"/>
      <c r="H57" s="159"/>
      <c r="I57" s="160"/>
      <c r="J57" s="161">
        <f>J215</f>
        <v>0</v>
      </c>
      <c r="K57" s="162"/>
    </row>
    <row r="58" spans="2:47" s="8" customFormat="1" ht="19.899999999999999" customHeight="1">
      <c r="B58" s="156"/>
      <c r="C58" s="157"/>
      <c r="D58" s="158" t="s">
        <v>100</v>
      </c>
      <c r="E58" s="159"/>
      <c r="F58" s="159"/>
      <c r="G58" s="159"/>
      <c r="H58" s="159"/>
      <c r="I58" s="160"/>
      <c r="J58" s="161">
        <f>J222</f>
        <v>0</v>
      </c>
      <c r="K58" s="162"/>
    </row>
    <row r="59" spans="2:47" s="8" customFormat="1" ht="19.899999999999999" customHeight="1">
      <c r="B59" s="156"/>
      <c r="C59" s="157"/>
      <c r="D59" s="158" t="s">
        <v>101</v>
      </c>
      <c r="E59" s="159"/>
      <c r="F59" s="159"/>
      <c r="G59" s="159"/>
      <c r="H59" s="159"/>
      <c r="I59" s="160"/>
      <c r="J59" s="161">
        <f>J548</f>
        <v>0</v>
      </c>
      <c r="K59" s="162"/>
    </row>
    <row r="60" spans="2:47" s="8" customFormat="1" ht="19.899999999999999" customHeight="1">
      <c r="B60" s="156"/>
      <c r="C60" s="157"/>
      <c r="D60" s="158" t="s">
        <v>102</v>
      </c>
      <c r="E60" s="159"/>
      <c r="F60" s="159"/>
      <c r="G60" s="159"/>
      <c r="H60" s="159"/>
      <c r="I60" s="160"/>
      <c r="J60" s="161">
        <f>J760</f>
        <v>0</v>
      </c>
      <c r="K60" s="162"/>
    </row>
    <row r="61" spans="2:47" s="8" customFormat="1" ht="19.899999999999999" customHeight="1">
      <c r="B61" s="156"/>
      <c r="C61" s="157"/>
      <c r="D61" s="158" t="s">
        <v>103</v>
      </c>
      <c r="E61" s="159"/>
      <c r="F61" s="159"/>
      <c r="G61" s="159"/>
      <c r="H61" s="159"/>
      <c r="I61" s="160"/>
      <c r="J61" s="161">
        <f>J769</f>
        <v>0</v>
      </c>
      <c r="K61" s="162"/>
    </row>
    <row r="62" spans="2:47" s="7" customFormat="1" ht="24.95" customHeight="1">
      <c r="B62" s="149"/>
      <c r="C62" s="150"/>
      <c r="D62" s="151" t="s">
        <v>104</v>
      </c>
      <c r="E62" s="152"/>
      <c r="F62" s="152"/>
      <c r="G62" s="152"/>
      <c r="H62" s="152"/>
      <c r="I62" s="153"/>
      <c r="J62" s="154">
        <f>J771</f>
        <v>0</v>
      </c>
      <c r="K62" s="155"/>
    </row>
    <row r="63" spans="2:47" s="8" customFormat="1" ht="19.899999999999999" customHeight="1">
      <c r="B63" s="156"/>
      <c r="C63" s="157"/>
      <c r="D63" s="158" t="s">
        <v>105</v>
      </c>
      <c r="E63" s="159"/>
      <c r="F63" s="159"/>
      <c r="G63" s="159"/>
      <c r="H63" s="159"/>
      <c r="I63" s="160"/>
      <c r="J63" s="161">
        <f>J772</f>
        <v>0</v>
      </c>
      <c r="K63" s="162"/>
    </row>
    <row r="64" spans="2:47" s="8" customFormat="1" ht="19.899999999999999" customHeight="1">
      <c r="B64" s="156"/>
      <c r="C64" s="157"/>
      <c r="D64" s="158" t="s">
        <v>106</v>
      </c>
      <c r="E64" s="159"/>
      <c r="F64" s="159"/>
      <c r="G64" s="159"/>
      <c r="H64" s="159"/>
      <c r="I64" s="160"/>
      <c r="J64" s="161">
        <f>J856</f>
        <v>0</v>
      </c>
      <c r="K64" s="162"/>
    </row>
    <row r="65" spans="2:11" s="8" customFormat="1" ht="19.899999999999999" customHeight="1">
      <c r="B65" s="156"/>
      <c r="C65" s="157"/>
      <c r="D65" s="158" t="s">
        <v>107</v>
      </c>
      <c r="E65" s="159"/>
      <c r="F65" s="159"/>
      <c r="G65" s="159"/>
      <c r="H65" s="159"/>
      <c r="I65" s="160"/>
      <c r="J65" s="161">
        <f>J899</f>
        <v>0</v>
      </c>
      <c r="K65" s="162"/>
    </row>
    <row r="66" spans="2:11" s="8" customFormat="1" ht="19.899999999999999" customHeight="1">
      <c r="B66" s="156"/>
      <c r="C66" s="157"/>
      <c r="D66" s="158" t="s">
        <v>108</v>
      </c>
      <c r="E66" s="159"/>
      <c r="F66" s="159"/>
      <c r="G66" s="159"/>
      <c r="H66" s="159"/>
      <c r="I66" s="160"/>
      <c r="J66" s="161">
        <f>J925</f>
        <v>0</v>
      </c>
      <c r="K66" s="162"/>
    </row>
    <row r="67" spans="2:11" s="8" customFormat="1" ht="19.899999999999999" customHeight="1">
      <c r="B67" s="156"/>
      <c r="C67" s="157"/>
      <c r="D67" s="158" t="s">
        <v>109</v>
      </c>
      <c r="E67" s="159"/>
      <c r="F67" s="159"/>
      <c r="G67" s="159"/>
      <c r="H67" s="159"/>
      <c r="I67" s="160"/>
      <c r="J67" s="161">
        <f>J948</f>
        <v>0</v>
      </c>
      <c r="K67" s="162"/>
    </row>
    <row r="68" spans="2:11" s="8" customFormat="1" ht="19.899999999999999" customHeight="1">
      <c r="B68" s="156"/>
      <c r="C68" s="157"/>
      <c r="D68" s="158" t="s">
        <v>110</v>
      </c>
      <c r="E68" s="159"/>
      <c r="F68" s="159"/>
      <c r="G68" s="159"/>
      <c r="H68" s="159"/>
      <c r="I68" s="160"/>
      <c r="J68" s="161">
        <f>J963</f>
        <v>0</v>
      </c>
      <c r="K68" s="162"/>
    </row>
    <row r="69" spans="2:11" s="8" customFormat="1" ht="19.899999999999999" customHeight="1">
      <c r="B69" s="156"/>
      <c r="C69" s="157"/>
      <c r="D69" s="158" t="s">
        <v>111</v>
      </c>
      <c r="E69" s="159"/>
      <c r="F69" s="159"/>
      <c r="G69" s="159"/>
      <c r="H69" s="159"/>
      <c r="I69" s="160"/>
      <c r="J69" s="161">
        <f>J987</f>
        <v>0</v>
      </c>
      <c r="K69" s="162"/>
    </row>
    <row r="70" spans="2:11" s="8" customFormat="1" ht="19.899999999999999" customHeight="1">
      <c r="B70" s="156"/>
      <c r="C70" s="157"/>
      <c r="D70" s="158" t="s">
        <v>112</v>
      </c>
      <c r="E70" s="159"/>
      <c r="F70" s="159"/>
      <c r="G70" s="159"/>
      <c r="H70" s="159"/>
      <c r="I70" s="160"/>
      <c r="J70" s="161">
        <f>J992</f>
        <v>0</v>
      </c>
      <c r="K70" s="162"/>
    </row>
    <row r="71" spans="2:11" s="8" customFormat="1" ht="19.899999999999999" customHeight="1">
      <c r="B71" s="156"/>
      <c r="C71" s="157"/>
      <c r="D71" s="158" t="s">
        <v>113</v>
      </c>
      <c r="E71" s="159"/>
      <c r="F71" s="159"/>
      <c r="G71" s="159"/>
      <c r="H71" s="159"/>
      <c r="I71" s="160"/>
      <c r="J71" s="161">
        <f>J995</f>
        <v>0</v>
      </c>
      <c r="K71" s="162"/>
    </row>
    <row r="72" spans="2:11" s="8" customFormat="1" ht="19.899999999999999" customHeight="1">
      <c r="B72" s="156"/>
      <c r="C72" s="157"/>
      <c r="D72" s="158" t="s">
        <v>114</v>
      </c>
      <c r="E72" s="159"/>
      <c r="F72" s="159"/>
      <c r="G72" s="159"/>
      <c r="H72" s="159"/>
      <c r="I72" s="160"/>
      <c r="J72" s="161">
        <f>J1058</f>
        <v>0</v>
      </c>
      <c r="K72" s="162"/>
    </row>
    <row r="73" spans="2:11" s="8" customFormat="1" ht="14.85" customHeight="1">
      <c r="B73" s="156"/>
      <c r="C73" s="157"/>
      <c r="D73" s="158" t="s">
        <v>115</v>
      </c>
      <c r="E73" s="159"/>
      <c r="F73" s="159"/>
      <c r="G73" s="159"/>
      <c r="H73" s="159"/>
      <c r="I73" s="160"/>
      <c r="J73" s="161">
        <f>J1060</f>
        <v>0</v>
      </c>
      <c r="K73" s="162"/>
    </row>
    <row r="74" spans="2:11" s="8" customFormat="1" ht="14.85" customHeight="1">
      <c r="B74" s="156"/>
      <c r="C74" s="157"/>
      <c r="D74" s="158" t="s">
        <v>116</v>
      </c>
      <c r="E74" s="159"/>
      <c r="F74" s="159"/>
      <c r="G74" s="159"/>
      <c r="H74" s="159"/>
      <c r="I74" s="160"/>
      <c r="J74" s="161">
        <f>J1070</f>
        <v>0</v>
      </c>
      <c r="K74" s="162"/>
    </row>
    <row r="75" spans="2:11" s="8" customFormat="1" ht="14.85" customHeight="1">
      <c r="B75" s="156"/>
      <c r="C75" s="157"/>
      <c r="D75" s="158" t="s">
        <v>117</v>
      </c>
      <c r="E75" s="159"/>
      <c r="F75" s="159"/>
      <c r="G75" s="159"/>
      <c r="H75" s="159"/>
      <c r="I75" s="160"/>
      <c r="J75" s="161">
        <f>J1081</f>
        <v>0</v>
      </c>
      <c r="K75" s="162"/>
    </row>
    <row r="76" spans="2:11" s="8" customFormat="1" ht="19.899999999999999" customHeight="1">
      <c r="B76" s="156"/>
      <c r="C76" s="157"/>
      <c r="D76" s="158" t="s">
        <v>118</v>
      </c>
      <c r="E76" s="159"/>
      <c r="F76" s="159"/>
      <c r="G76" s="159"/>
      <c r="H76" s="159"/>
      <c r="I76" s="160"/>
      <c r="J76" s="161">
        <f>J1087</f>
        <v>0</v>
      </c>
      <c r="K76" s="162"/>
    </row>
    <row r="77" spans="2:11" s="8" customFormat="1" ht="19.899999999999999" customHeight="1">
      <c r="B77" s="156"/>
      <c r="C77" s="157"/>
      <c r="D77" s="158" t="s">
        <v>119</v>
      </c>
      <c r="E77" s="159"/>
      <c r="F77" s="159"/>
      <c r="G77" s="159"/>
      <c r="H77" s="159"/>
      <c r="I77" s="160"/>
      <c r="J77" s="161">
        <f>J1095</f>
        <v>0</v>
      </c>
      <c r="K77" s="162"/>
    </row>
    <row r="78" spans="2:11" s="8" customFormat="1" ht="19.899999999999999" customHeight="1">
      <c r="B78" s="156"/>
      <c r="C78" s="157"/>
      <c r="D78" s="158" t="s">
        <v>120</v>
      </c>
      <c r="E78" s="159"/>
      <c r="F78" s="159"/>
      <c r="G78" s="159"/>
      <c r="H78" s="159"/>
      <c r="I78" s="160"/>
      <c r="J78" s="161">
        <f>J1100</f>
        <v>0</v>
      </c>
      <c r="K78" s="162"/>
    </row>
    <row r="79" spans="2:11" s="8" customFormat="1" ht="19.899999999999999" customHeight="1">
      <c r="B79" s="156"/>
      <c r="C79" s="157"/>
      <c r="D79" s="158" t="s">
        <v>121</v>
      </c>
      <c r="E79" s="159"/>
      <c r="F79" s="159"/>
      <c r="G79" s="159"/>
      <c r="H79" s="159"/>
      <c r="I79" s="160"/>
      <c r="J79" s="161">
        <f>J1175</f>
        <v>0</v>
      </c>
      <c r="K79" s="162"/>
    </row>
    <row r="80" spans="2:11" s="8" customFormat="1" ht="19.899999999999999" customHeight="1">
      <c r="B80" s="156"/>
      <c r="C80" s="157"/>
      <c r="D80" s="158" t="s">
        <v>122</v>
      </c>
      <c r="E80" s="159"/>
      <c r="F80" s="159"/>
      <c r="G80" s="159"/>
      <c r="H80" s="159"/>
      <c r="I80" s="160"/>
      <c r="J80" s="161">
        <f>J1194</f>
        <v>0</v>
      </c>
      <c r="K80" s="162"/>
    </row>
    <row r="81" spans="2:11" s="8" customFormat="1" ht="19.899999999999999" customHeight="1">
      <c r="B81" s="156"/>
      <c r="C81" s="157"/>
      <c r="D81" s="158" t="s">
        <v>123</v>
      </c>
      <c r="E81" s="159"/>
      <c r="F81" s="159"/>
      <c r="G81" s="159"/>
      <c r="H81" s="159"/>
      <c r="I81" s="160"/>
      <c r="J81" s="161">
        <f>J1221</f>
        <v>0</v>
      </c>
      <c r="K81" s="162"/>
    </row>
    <row r="82" spans="2:11" s="8" customFormat="1" ht="19.899999999999999" customHeight="1">
      <c r="B82" s="156"/>
      <c r="C82" s="157"/>
      <c r="D82" s="158" t="s">
        <v>124</v>
      </c>
      <c r="E82" s="159"/>
      <c r="F82" s="159"/>
      <c r="G82" s="159"/>
      <c r="H82" s="159"/>
      <c r="I82" s="160"/>
      <c r="J82" s="161">
        <f>J1250</f>
        <v>0</v>
      </c>
      <c r="K82" s="162"/>
    </row>
    <row r="83" spans="2:11" s="8" customFormat="1" ht="19.899999999999999" customHeight="1">
      <c r="B83" s="156"/>
      <c r="C83" s="157"/>
      <c r="D83" s="158" t="s">
        <v>125</v>
      </c>
      <c r="E83" s="159"/>
      <c r="F83" s="159"/>
      <c r="G83" s="159"/>
      <c r="H83" s="159"/>
      <c r="I83" s="160"/>
      <c r="J83" s="161">
        <f>J1317</f>
        <v>0</v>
      </c>
      <c r="K83" s="162"/>
    </row>
    <row r="84" spans="2:11" s="8" customFormat="1" ht="19.899999999999999" customHeight="1">
      <c r="B84" s="156"/>
      <c r="C84" s="157"/>
      <c r="D84" s="158" t="s">
        <v>126</v>
      </c>
      <c r="E84" s="159"/>
      <c r="F84" s="159"/>
      <c r="G84" s="159"/>
      <c r="H84" s="159"/>
      <c r="I84" s="160"/>
      <c r="J84" s="161">
        <f>J1321</f>
        <v>0</v>
      </c>
      <c r="K84" s="162"/>
    </row>
    <row r="85" spans="2:11" s="8" customFormat="1" ht="19.899999999999999" customHeight="1">
      <c r="B85" s="156"/>
      <c r="C85" s="157"/>
      <c r="D85" s="158" t="s">
        <v>127</v>
      </c>
      <c r="E85" s="159"/>
      <c r="F85" s="159"/>
      <c r="G85" s="159"/>
      <c r="H85" s="159"/>
      <c r="I85" s="160"/>
      <c r="J85" s="161">
        <f>J1340</f>
        <v>0</v>
      </c>
      <c r="K85" s="162"/>
    </row>
    <row r="86" spans="2:11" s="8" customFormat="1" ht="19.899999999999999" customHeight="1">
      <c r="B86" s="156"/>
      <c r="C86" s="157"/>
      <c r="D86" s="158" t="s">
        <v>128</v>
      </c>
      <c r="E86" s="159"/>
      <c r="F86" s="159"/>
      <c r="G86" s="159"/>
      <c r="H86" s="159"/>
      <c r="I86" s="160"/>
      <c r="J86" s="161">
        <f>J1358</f>
        <v>0</v>
      </c>
      <c r="K86" s="162"/>
    </row>
    <row r="87" spans="2:11" s="8" customFormat="1" ht="19.899999999999999" customHeight="1">
      <c r="B87" s="156"/>
      <c r="C87" s="157"/>
      <c r="D87" s="158" t="s">
        <v>129</v>
      </c>
      <c r="E87" s="159"/>
      <c r="F87" s="159"/>
      <c r="G87" s="159"/>
      <c r="H87" s="159"/>
      <c r="I87" s="160"/>
      <c r="J87" s="161">
        <f>J1420</f>
        <v>0</v>
      </c>
      <c r="K87" s="162"/>
    </row>
    <row r="88" spans="2:11" s="7" customFormat="1" ht="24.95" customHeight="1">
      <c r="B88" s="149"/>
      <c r="C88" s="150"/>
      <c r="D88" s="151" t="s">
        <v>130</v>
      </c>
      <c r="E88" s="152"/>
      <c r="F88" s="152"/>
      <c r="G88" s="152"/>
      <c r="H88" s="152"/>
      <c r="I88" s="153"/>
      <c r="J88" s="154">
        <f>J1480</f>
        <v>0</v>
      </c>
      <c r="K88" s="155"/>
    </row>
    <row r="89" spans="2:11" s="8" customFormat="1" ht="19.899999999999999" customHeight="1">
      <c r="B89" s="156"/>
      <c r="C89" s="157"/>
      <c r="D89" s="158" t="s">
        <v>131</v>
      </c>
      <c r="E89" s="159"/>
      <c r="F89" s="159"/>
      <c r="G89" s="159"/>
      <c r="H89" s="159"/>
      <c r="I89" s="160"/>
      <c r="J89" s="161">
        <f>J1481</f>
        <v>0</v>
      </c>
      <c r="K89" s="162"/>
    </row>
    <row r="90" spans="2:11" s="8" customFormat="1" ht="19.899999999999999" customHeight="1">
      <c r="B90" s="156"/>
      <c r="C90" s="157"/>
      <c r="D90" s="158" t="s">
        <v>132</v>
      </c>
      <c r="E90" s="159"/>
      <c r="F90" s="159"/>
      <c r="G90" s="159"/>
      <c r="H90" s="159"/>
      <c r="I90" s="160"/>
      <c r="J90" s="161">
        <f>J1486</f>
        <v>0</v>
      </c>
      <c r="K90" s="162"/>
    </row>
    <row r="91" spans="2:11" s="7" customFormat="1" ht="24.95" customHeight="1">
      <c r="B91" s="149"/>
      <c r="C91" s="150"/>
      <c r="D91" s="151" t="s">
        <v>133</v>
      </c>
      <c r="E91" s="152"/>
      <c r="F91" s="152"/>
      <c r="G91" s="152"/>
      <c r="H91" s="152"/>
      <c r="I91" s="153"/>
      <c r="J91" s="154">
        <f>J1498</f>
        <v>0</v>
      </c>
      <c r="K91" s="155"/>
    </row>
    <row r="92" spans="2:11" s="1" customFormat="1" ht="21.75" customHeight="1">
      <c r="B92" s="42"/>
      <c r="C92" s="43"/>
      <c r="D92" s="43"/>
      <c r="E92" s="43"/>
      <c r="F92" s="43"/>
      <c r="G92" s="43"/>
      <c r="H92" s="43"/>
      <c r="I92" s="118"/>
      <c r="J92" s="43"/>
      <c r="K92" s="46"/>
    </row>
    <row r="93" spans="2:11" s="1" customFormat="1" ht="6.95" customHeight="1">
      <c r="B93" s="57"/>
      <c r="C93" s="58"/>
      <c r="D93" s="58"/>
      <c r="E93" s="58"/>
      <c r="F93" s="58"/>
      <c r="G93" s="58"/>
      <c r="H93" s="58"/>
      <c r="I93" s="139"/>
      <c r="J93" s="58"/>
      <c r="K93" s="59"/>
    </row>
    <row r="97" spans="2:65" s="1" customFormat="1" ht="6.95" customHeight="1">
      <c r="B97" s="60"/>
      <c r="C97" s="61"/>
      <c r="D97" s="61"/>
      <c r="E97" s="61"/>
      <c r="F97" s="61"/>
      <c r="G97" s="61"/>
      <c r="H97" s="61"/>
      <c r="I97" s="142"/>
      <c r="J97" s="61"/>
      <c r="K97" s="61"/>
      <c r="L97" s="62"/>
    </row>
    <row r="98" spans="2:65" s="1" customFormat="1" ht="36.950000000000003" customHeight="1">
      <c r="B98" s="42"/>
      <c r="C98" s="63" t="s">
        <v>134</v>
      </c>
      <c r="D98" s="64"/>
      <c r="E98" s="64"/>
      <c r="F98" s="64"/>
      <c r="G98" s="64"/>
      <c r="H98" s="64"/>
      <c r="I98" s="163"/>
      <c r="J98" s="64"/>
      <c r="K98" s="64"/>
      <c r="L98" s="62"/>
    </row>
    <row r="99" spans="2:65" s="1" customFormat="1" ht="6.95" customHeight="1">
      <c r="B99" s="42"/>
      <c r="C99" s="64"/>
      <c r="D99" s="64"/>
      <c r="E99" s="64"/>
      <c r="F99" s="64"/>
      <c r="G99" s="64"/>
      <c r="H99" s="64"/>
      <c r="I99" s="163"/>
      <c r="J99" s="64"/>
      <c r="K99" s="64"/>
      <c r="L99" s="62"/>
    </row>
    <row r="100" spans="2:65" s="1" customFormat="1" ht="14.45" customHeight="1">
      <c r="B100" s="42"/>
      <c r="C100" s="66" t="s">
        <v>18</v>
      </c>
      <c r="D100" s="64"/>
      <c r="E100" s="64"/>
      <c r="F100" s="64"/>
      <c r="G100" s="64"/>
      <c r="H100" s="64"/>
      <c r="I100" s="163"/>
      <c r="J100" s="64"/>
      <c r="K100" s="64"/>
      <c r="L100" s="62"/>
    </row>
    <row r="101" spans="2:65" s="1" customFormat="1" ht="17.25" customHeight="1">
      <c r="B101" s="42"/>
      <c r="C101" s="64"/>
      <c r="D101" s="64"/>
      <c r="E101" s="359" t="str">
        <f>E7</f>
        <v>Přístavba výtahu pro bytový dům</v>
      </c>
      <c r="F101" s="382"/>
      <c r="G101" s="382"/>
      <c r="H101" s="382"/>
      <c r="I101" s="163"/>
      <c r="J101" s="64"/>
      <c r="K101" s="64"/>
      <c r="L101" s="62"/>
    </row>
    <row r="102" spans="2:65" s="1" customFormat="1" ht="6.95" customHeight="1">
      <c r="B102" s="42"/>
      <c r="C102" s="64"/>
      <c r="D102" s="64"/>
      <c r="E102" s="64"/>
      <c r="F102" s="64"/>
      <c r="G102" s="64"/>
      <c r="H102" s="64"/>
      <c r="I102" s="163"/>
      <c r="J102" s="64"/>
      <c r="K102" s="64"/>
      <c r="L102" s="62"/>
    </row>
    <row r="103" spans="2:65" s="1" customFormat="1" ht="18" customHeight="1">
      <c r="B103" s="42"/>
      <c r="C103" s="66" t="s">
        <v>24</v>
      </c>
      <c r="D103" s="64"/>
      <c r="E103" s="64"/>
      <c r="F103" s="164" t="str">
        <f>F10</f>
        <v xml:space="preserve">Plzeňská 2076/174,Praha 5 - Košíře	
</v>
      </c>
      <c r="G103" s="64"/>
      <c r="H103" s="64"/>
      <c r="I103" s="165" t="s">
        <v>26</v>
      </c>
      <c r="J103" s="74" t="str">
        <f>IF(J10="","",J10)</f>
        <v>Vyplň údaj</v>
      </c>
      <c r="K103" s="64"/>
      <c r="L103" s="62"/>
    </row>
    <row r="104" spans="2:65" s="1" customFormat="1" ht="6.95" customHeight="1">
      <c r="B104" s="42"/>
      <c r="C104" s="64"/>
      <c r="D104" s="64"/>
      <c r="E104" s="64"/>
      <c r="F104" s="64"/>
      <c r="G104" s="64"/>
      <c r="H104" s="64"/>
      <c r="I104" s="163"/>
      <c r="J104" s="64"/>
      <c r="K104" s="64"/>
      <c r="L104" s="62"/>
    </row>
    <row r="105" spans="2:65" s="1" customFormat="1">
      <c r="B105" s="42"/>
      <c r="C105" s="66" t="s">
        <v>29</v>
      </c>
      <c r="D105" s="64"/>
      <c r="E105" s="64"/>
      <c r="F105" s="164" t="str">
        <f>E13</f>
        <v xml:space="preserve"> </v>
      </c>
      <c r="G105" s="64"/>
      <c r="H105" s="64"/>
      <c r="I105" s="165" t="s">
        <v>35</v>
      </c>
      <c r="J105" s="164" t="str">
        <f>E19</f>
        <v xml:space="preserve"> </v>
      </c>
      <c r="K105" s="64"/>
      <c r="L105" s="62"/>
    </row>
    <row r="106" spans="2:65" s="1" customFormat="1" ht="14.45" customHeight="1">
      <c r="B106" s="42"/>
      <c r="C106" s="66" t="s">
        <v>33</v>
      </c>
      <c r="D106" s="64"/>
      <c r="E106" s="64"/>
      <c r="F106" s="164" t="str">
        <f>IF(E16="","",E16)</f>
        <v/>
      </c>
      <c r="G106" s="64"/>
      <c r="H106" s="64"/>
      <c r="I106" s="163"/>
      <c r="J106" s="64"/>
      <c r="K106" s="64"/>
      <c r="L106" s="62"/>
    </row>
    <row r="107" spans="2:65" s="1" customFormat="1" ht="10.35" customHeight="1">
      <c r="B107" s="42"/>
      <c r="C107" s="64"/>
      <c r="D107" s="64"/>
      <c r="E107" s="64"/>
      <c r="F107" s="64"/>
      <c r="G107" s="64"/>
      <c r="H107" s="64"/>
      <c r="I107" s="163"/>
      <c r="J107" s="64"/>
      <c r="K107" s="64"/>
      <c r="L107" s="62"/>
    </row>
    <row r="108" spans="2:65" s="9" customFormat="1" ht="29.25" customHeight="1">
      <c r="B108" s="166"/>
      <c r="C108" s="167" t="s">
        <v>135</v>
      </c>
      <c r="D108" s="168" t="s">
        <v>58</v>
      </c>
      <c r="E108" s="168" t="s">
        <v>54</v>
      </c>
      <c r="F108" s="168" t="s">
        <v>136</v>
      </c>
      <c r="G108" s="168" t="s">
        <v>137</v>
      </c>
      <c r="H108" s="168" t="s">
        <v>138</v>
      </c>
      <c r="I108" s="169" t="s">
        <v>139</v>
      </c>
      <c r="J108" s="168" t="s">
        <v>92</v>
      </c>
      <c r="K108" s="170" t="s">
        <v>140</v>
      </c>
      <c r="L108" s="171"/>
      <c r="M108" s="82" t="s">
        <v>141</v>
      </c>
      <c r="N108" s="83" t="s">
        <v>43</v>
      </c>
      <c r="O108" s="83" t="s">
        <v>142</v>
      </c>
      <c r="P108" s="83" t="s">
        <v>143</v>
      </c>
      <c r="Q108" s="83" t="s">
        <v>144</v>
      </c>
      <c r="R108" s="83" t="s">
        <v>145</v>
      </c>
      <c r="S108" s="83" t="s">
        <v>146</v>
      </c>
      <c r="T108" s="84" t="s">
        <v>147</v>
      </c>
    </row>
    <row r="109" spans="2:65" s="1" customFormat="1" ht="29.25" customHeight="1">
      <c r="B109" s="42"/>
      <c r="C109" s="88" t="s">
        <v>93</v>
      </c>
      <c r="D109" s="64"/>
      <c r="E109" s="64"/>
      <c r="F109" s="64"/>
      <c r="G109" s="64"/>
      <c r="H109" s="64"/>
      <c r="I109" s="163"/>
      <c r="J109" s="172">
        <f>BK109</f>
        <v>0</v>
      </c>
      <c r="K109" s="64"/>
      <c r="L109" s="62"/>
      <c r="M109" s="85"/>
      <c r="N109" s="86"/>
      <c r="O109" s="86"/>
      <c r="P109" s="173">
        <f>P110+P771+P1480+P1498</f>
        <v>0</v>
      </c>
      <c r="Q109" s="86"/>
      <c r="R109" s="173">
        <f>R110+R771+R1480+R1498</f>
        <v>104.10915404000002</v>
      </c>
      <c r="S109" s="86"/>
      <c r="T109" s="174">
        <f>T110+T771+T1480+T1498</f>
        <v>82.834030630000001</v>
      </c>
      <c r="AT109" s="24" t="s">
        <v>72</v>
      </c>
      <c r="AU109" s="24" t="s">
        <v>94</v>
      </c>
      <c r="BK109" s="175">
        <f>BK110+BK771+BK1480+BK1498</f>
        <v>0</v>
      </c>
    </row>
    <row r="110" spans="2:65" s="10" customFormat="1" ht="37.35" customHeight="1">
      <c r="B110" s="176"/>
      <c r="C110" s="177"/>
      <c r="D110" s="178" t="s">
        <v>72</v>
      </c>
      <c r="E110" s="179" t="s">
        <v>148</v>
      </c>
      <c r="F110" s="179" t="s">
        <v>149</v>
      </c>
      <c r="G110" s="177"/>
      <c r="H110" s="177"/>
      <c r="I110" s="180"/>
      <c r="J110" s="181">
        <f>BK110</f>
        <v>0</v>
      </c>
      <c r="K110" s="177"/>
      <c r="L110" s="182"/>
      <c r="M110" s="183"/>
      <c r="N110" s="184"/>
      <c r="O110" s="184"/>
      <c r="P110" s="185">
        <f>P111+P152+P170+P215+P222+P548+P760+P769</f>
        <v>0</v>
      </c>
      <c r="Q110" s="184"/>
      <c r="R110" s="185">
        <f>R111+R152+R170+R215+R222+R548+R760+R769</f>
        <v>87.768285890000016</v>
      </c>
      <c r="S110" s="184"/>
      <c r="T110" s="186">
        <f>T111+T152+T170+T215+T222+T548+T760+T769</f>
        <v>78.125406999999996</v>
      </c>
      <c r="AR110" s="187" t="s">
        <v>78</v>
      </c>
      <c r="AT110" s="188" t="s">
        <v>72</v>
      </c>
      <c r="AU110" s="188" t="s">
        <v>73</v>
      </c>
      <c r="AY110" s="187" t="s">
        <v>150</v>
      </c>
      <c r="BK110" s="189">
        <f>BK111+BK152+BK170+BK215+BK222+BK548+BK760+BK769</f>
        <v>0</v>
      </c>
    </row>
    <row r="111" spans="2:65" s="10" customFormat="1" ht="19.899999999999999" customHeight="1">
      <c r="B111" s="176"/>
      <c r="C111" s="177"/>
      <c r="D111" s="178" t="s">
        <v>72</v>
      </c>
      <c r="E111" s="190" t="s">
        <v>78</v>
      </c>
      <c r="F111" s="190" t="s">
        <v>151</v>
      </c>
      <c r="G111" s="177"/>
      <c r="H111" s="177"/>
      <c r="I111" s="180"/>
      <c r="J111" s="191">
        <f>BK111</f>
        <v>0</v>
      </c>
      <c r="K111" s="177"/>
      <c r="L111" s="182"/>
      <c r="M111" s="183"/>
      <c r="N111" s="184"/>
      <c r="O111" s="184"/>
      <c r="P111" s="185">
        <f>SUM(P112:P151)</f>
        <v>0</v>
      </c>
      <c r="Q111" s="184"/>
      <c r="R111" s="185">
        <f>SUM(R112:R151)</f>
        <v>8.6539722800000014</v>
      </c>
      <c r="S111" s="184"/>
      <c r="T111" s="186">
        <f>SUM(T112:T151)</f>
        <v>0</v>
      </c>
      <c r="AR111" s="187" t="s">
        <v>78</v>
      </c>
      <c r="AT111" s="188" t="s">
        <v>72</v>
      </c>
      <c r="AU111" s="188" t="s">
        <v>78</v>
      </c>
      <c r="AY111" s="187" t="s">
        <v>150</v>
      </c>
      <c r="BK111" s="189">
        <f>SUM(BK112:BK151)</f>
        <v>0</v>
      </c>
    </row>
    <row r="112" spans="2:65" s="1" customFormat="1" ht="16.5" customHeight="1">
      <c r="B112" s="42"/>
      <c r="C112" s="192" t="s">
        <v>78</v>
      </c>
      <c r="D112" s="192" t="s">
        <v>152</v>
      </c>
      <c r="E112" s="193" t="s">
        <v>153</v>
      </c>
      <c r="F112" s="194" t="s">
        <v>154</v>
      </c>
      <c r="G112" s="195" t="s">
        <v>155</v>
      </c>
      <c r="H112" s="196">
        <v>0.57999999999999996</v>
      </c>
      <c r="I112" s="197"/>
      <c r="J112" s="198">
        <f>ROUND(I112*H112,2)</f>
        <v>0</v>
      </c>
      <c r="K112" s="194" t="s">
        <v>156</v>
      </c>
      <c r="L112" s="62"/>
      <c r="M112" s="199" t="s">
        <v>23</v>
      </c>
      <c r="N112" s="200" t="s">
        <v>45</v>
      </c>
      <c r="O112" s="43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157</v>
      </c>
      <c r="AT112" s="24" t="s">
        <v>152</v>
      </c>
      <c r="AU112" s="24" t="s">
        <v>158</v>
      </c>
      <c r="AY112" s="24" t="s">
        <v>150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158</v>
      </c>
      <c r="BK112" s="203">
        <f>ROUND(I112*H112,2)</f>
        <v>0</v>
      </c>
      <c r="BL112" s="24" t="s">
        <v>157</v>
      </c>
      <c r="BM112" s="24" t="s">
        <v>159</v>
      </c>
    </row>
    <row r="113" spans="2:65" s="11" customFormat="1" ht="13.5">
      <c r="B113" s="204"/>
      <c r="C113" s="205"/>
      <c r="D113" s="206" t="s">
        <v>160</v>
      </c>
      <c r="E113" s="207" t="s">
        <v>23</v>
      </c>
      <c r="F113" s="208" t="s">
        <v>161</v>
      </c>
      <c r="G113" s="205"/>
      <c r="H113" s="209">
        <v>0.30399999999999999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160</v>
      </c>
      <c r="AU113" s="215" t="s">
        <v>158</v>
      </c>
      <c r="AV113" s="11" t="s">
        <v>158</v>
      </c>
      <c r="AW113" s="11" t="s">
        <v>36</v>
      </c>
      <c r="AX113" s="11" t="s">
        <v>73</v>
      </c>
      <c r="AY113" s="215" t="s">
        <v>150</v>
      </c>
    </row>
    <row r="114" spans="2:65" s="11" customFormat="1" ht="13.5">
      <c r="B114" s="204"/>
      <c r="C114" s="205"/>
      <c r="D114" s="206" t="s">
        <v>160</v>
      </c>
      <c r="E114" s="207" t="s">
        <v>23</v>
      </c>
      <c r="F114" s="208" t="s">
        <v>162</v>
      </c>
      <c r="G114" s="205"/>
      <c r="H114" s="209">
        <v>0.27600000000000002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160</v>
      </c>
      <c r="AU114" s="215" t="s">
        <v>158</v>
      </c>
      <c r="AV114" s="11" t="s">
        <v>158</v>
      </c>
      <c r="AW114" s="11" t="s">
        <v>36</v>
      </c>
      <c r="AX114" s="11" t="s">
        <v>73</v>
      </c>
      <c r="AY114" s="215" t="s">
        <v>150</v>
      </c>
    </row>
    <row r="115" spans="2:65" s="12" customFormat="1" ht="13.5">
      <c r="B115" s="216"/>
      <c r="C115" s="217"/>
      <c r="D115" s="206" t="s">
        <v>160</v>
      </c>
      <c r="E115" s="218" t="s">
        <v>23</v>
      </c>
      <c r="F115" s="219" t="s">
        <v>163</v>
      </c>
      <c r="G115" s="217"/>
      <c r="H115" s="220">
        <v>0.57999999999999996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160</v>
      </c>
      <c r="AU115" s="226" t="s">
        <v>158</v>
      </c>
      <c r="AV115" s="12" t="s">
        <v>157</v>
      </c>
      <c r="AW115" s="12" t="s">
        <v>36</v>
      </c>
      <c r="AX115" s="12" t="s">
        <v>78</v>
      </c>
      <c r="AY115" s="226" t="s">
        <v>150</v>
      </c>
    </row>
    <row r="116" spans="2:65" s="1" customFormat="1" ht="16.5" customHeight="1">
      <c r="B116" s="42"/>
      <c r="C116" s="192" t="s">
        <v>158</v>
      </c>
      <c r="D116" s="192" t="s">
        <v>152</v>
      </c>
      <c r="E116" s="193" t="s">
        <v>164</v>
      </c>
      <c r="F116" s="194" t="s">
        <v>165</v>
      </c>
      <c r="G116" s="195" t="s">
        <v>155</v>
      </c>
      <c r="H116" s="196">
        <v>16.718</v>
      </c>
      <c r="I116" s="197"/>
      <c r="J116" s="198">
        <f>ROUND(I116*H116,2)</f>
        <v>0</v>
      </c>
      <c r="K116" s="194" t="s">
        <v>156</v>
      </c>
      <c r="L116" s="62"/>
      <c r="M116" s="199" t="s">
        <v>23</v>
      </c>
      <c r="N116" s="200" t="s">
        <v>45</v>
      </c>
      <c r="O116" s="43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157</v>
      </c>
      <c r="AT116" s="24" t="s">
        <v>152</v>
      </c>
      <c r="AU116" s="24" t="s">
        <v>158</v>
      </c>
      <c r="AY116" s="24" t="s">
        <v>150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158</v>
      </c>
      <c r="BK116" s="203">
        <f>ROUND(I116*H116,2)</f>
        <v>0</v>
      </c>
      <c r="BL116" s="24" t="s">
        <v>157</v>
      </c>
      <c r="BM116" s="24" t="s">
        <v>166</v>
      </c>
    </row>
    <row r="117" spans="2:65" s="11" customFormat="1" ht="13.5">
      <c r="B117" s="204"/>
      <c r="C117" s="205"/>
      <c r="D117" s="206" t="s">
        <v>160</v>
      </c>
      <c r="E117" s="207" t="s">
        <v>23</v>
      </c>
      <c r="F117" s="208" t="s">
        <v>167</v>
      </c>
      <c r="G117" s="205"/>
      <c r="H117" s="209">
        <v>11.542999999999999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160</v>
      </c>
      <c r="AU117" s="215" t="s">
        <v>158</v>
      </c>
      <c r="AV117" s="11" t="s">
        <v>158</v>
      </c>
      <c r="AW117" s="11" t="s">
        <v>36</v>
      </c>
      <c r="AX117" s="11" t="s">
        <v>73</v>
      </c>
      <c r="AY117" s="215" t="s">
        <v>150</v>
      </c>
    </row>
    <row r="118" spans="2:65" s="11" customFormat="1" ht="13.5">
      <c r="B118" s="204"/>
      <c r="C118" s="205"/>
      <c r="D118" s="206" t="s">
        <v>160</v>
      </c>
      <c r="E118" s="207" t="s">
        <v>23</v>
      </c>
      <c r="F118" s="208" t="s">
        <v>168</v>
      </c>
      <c r="G118" s="205"/>
      <c r="H118" s="209">
        <v>5.1749999999999998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160</v>
      </c>
      <c r="AU118" s="215" t="s">
        <v>158</v>
      </c>
      <c r="AV118" s="11" t="s">
        <v>158</v>
      </c>
      <c r="AW118" s="11" t="s">
        <v>36</v>
      </c>
      <c r="AX118" s="11" t="s">
        <v>73</v>
      </c>
      <c r="AY118" s="215" t="s">
        <v>150</v>
      </c>
    </row>
    <row r="119" spans="2:65" s="12" customFormat="1" ht="13.5">
      <c r="B119" s="216"/>
      <c r="C119" s="217"/>
      <c r="D119" s="206" t="s">
        <v>160</v>
      </c>
      <c r="E119" s="218" t="s">
        <v>23</v>
      </c>
      <c r="F119" s="219" t="s">
        <v>163</v>
      </c>
      <c r="G119" s="217"/>
      <c r="H119" s="220">
        <v>16.718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160</v>
      </c>
      <c r="AU119" s="226" t="s">
        <v>158</v>
      </c>
      <c r="AV119" s="12" t="s">
        <v>157</v>
      </c>
      <c r="AW119" s="12" t="s">
        <v>36</v>
      </c>
      <c r="AX119" s="12" t="s">
        <v>78</v>
      </c>
      <c r="AY119" s="226" t="s">
        <v>150</v>
      </c>
    </row>
    <row r="120" spans="2:65" s="1" customFormat="1" ht="16.5" customHeight="1">
      <c r="B120" s="42"/>
      <c r="C120" s="192" t="s">
        <v>169</v>
      </c>
      <c r="D120" s="192" t="s">
        <v>152</v>
      </c>
      <c r="E120" s="193" t="s">
        <v>170</v>
      </c>
      <c r="F120" s="194" t="s">
        <v>171</v>
      </c>
      <c r="G120" s="195" t="s">
        <v>172</v>
      </c>
      <c r="H120" s="196">
        <v>12.375</v>
      </c>
      <c r="I120" s="197"/>
      <c r="J120" s="198">
        <f>ROUND(I120*H120,2)</f>
        <v>0</v>
      </c>
      <c r="K120" s="194" t="s">
        <v>156</v>
      </c>
      <c r="L120" s="62"/>
      <c r="M120" s="199" t="s">
        <v>23</v>
      </c>
      <c r="N120" s="200" t="s">
        <v>45</v>
      </c>
      <c r="O120" s="43"/>
      <c r="P120" s="201">
        <f>O120*H120</f>
        <v>0</v>
      </c>
      <c r="Q120" s="201">
        <v>6.9999999999999999E-4</v>
      </c>
      <c r="R120" s="201">
        <f>Q120*H120</f>
        <v>8.6625000000000001E-3</v>
      </c>
      <c r="S120" s="201">
        <v>0</v>
      </c>
      <c r="T120" s="202">
        <f>S120*H120</f>
        <v>0</v>
      </c>
      <c r="AR120" s="24" t="s">
        <v>157</v>
      </c>
      <c r="AT120" s="24" t="s">
        <v>152</v>
      </c>
      <c r="AU120" s="24" t="s">
        <v>158</v>
      </c>
      <c r="AY120" s="24" t="s">
        <v>150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158</v>
      </c>
      <c r="BK120" s="203">
        <f>ROUND(I120*H120,2)</f>
        <v>0</v>
      </c>
      <c r="BL120" s="24" t="s">
        <v>157</v>
      </c>
      <c r="BM120" s="24" t="s">
        <v>173</v>
      </c>
    </row>
    <row r="121" spans="2:65" s="11" customFormat="1" ht="13.5">
      <c r="B121" s="204"/>
      <c r="C121" s="205"/>
      <c r="D121" s="206" t="s">
        <v>160</v>
      </c>
      <c r="E121" s="207" t="s">
        <v>23</v>
      </c>
      <c r="F121" s="208" t="s">
        <v>174</v>
      </c>
      <c r="G121" s="205"/>
      <c r="H121" s="209">
        <v>12.375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160</v>
      </c>
      <c r="AU121" s="215" t="s">
        <v>158</v>
      </c>
      <c r="AV121" s="11" t="s">
        <v>158</v>
      </c>
      <c r="AW121" s="11" t="s">
        <v>36</v>
      </c>
      <c r="AX121" s="11" t="s">
        <v>78</v>
      </c>
      <c r="AY121" s="215" t="s">
        <v>150</v>
      </c>
    </row>
    <row r="122" spans="2:65" s="1" customFormat="1" ht="16.5" customHeight="1">
      <c r="B122" s="42"/>
      <c r="C122" s="192" t="s">
        <v>157</v>
      </c>
      <c r="D122" s="192" t="s">
        <v>152</v>
      </c>
      <c r="E122" s="193" t="s">
        <v>175</v>
      </c>
      <c r="F122" s="194" t="s">
        <v>176</v>
      </c>
      <c r="G122" s="195" t="s">
        <v>172</v>
      </c>
      <c r="H122" s="196">
        <v>12.375</v>
      </c>
      <c r="I122" s="197"/>
      <c r="J122" s="198">
        <f>ROUND(I122*H122,2)</f>
        <v>0</v>
      </c>
      <c r="K122" s="194" t="s">
        <v>156</v>
      </c>
      <c r="L122" s="62"/>
      <c r="M122" s="199" t="s">
        <v>23</v>
      </c>
      <c r="N122" s="200" t="s">
        <v>45</v>
      </c>
      <c r="O122" s="43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4" t="s">
        <v>157</v>
      </c>
      <c r="AT122" s="24" t="s">
        <v>152</v>
      </c>
      <c r="AU122" s="24" t="s">
        <v>158</v>
      </c>
      <c r="AY122" s="24" t="s">
        <v>150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4" t="s">
        <v>158</v>
      </c>
      <c r="BK122" s="203">
        <f>ROUND(I122*H122,2)</f>
        <v>0</v>
      </c>
      <c r="BL122" s="24" t="s">
        <v>157</v>
      </c>
      <c r="BM122" s="24" t="s">
        <v>177</v>
      </c>
    </row>
    <row r="123" spans="2:65" s="1" customFormat="1" ht="16.5" customHeight="1">
      <c r="B123" s="42"/>
      <c r="C123" s="192" t="s">
        <v>178</v>
      </c>
      <c r="D123" s="192" t="s">
        <v>152</v>
      </c>
      <c r="E123" s="193" t="s">
        <v>179</v>
      </c>
      <c r="F123" s="194" t="s">
        <v>180</v>
      </c>
      <c r="G123" s="195" t="s">
        <v>155</v>
      </c>
      <c r="H123" s="196">
        <v>11.542999999999999</v>
      </c>
      <c r="I123" s="197"/>
      <c r="J123" s="198">
        <f>ROUND(I123*H123,2)</f>
        <v>0</v>
      </c>
      <c r="K123" s="194" t="s">
        <v>156</v>
      </c>
      <c r="L123" s="62"/>
      <c r="M123" s="199" t="s">
        <v>23</v>
      </c>
      <c r="N123" s="200" t="s">
        <v>45</v>
      </c>
      <c r="O123" s="43"/>
      <c r="P123" s="201">
        <f>O123*H123</f>
        <v>0</v>
      </c>
      <c r="Q123" s="201">
        <v>4.6000000000000001E-4</v>
      </c>
      <c r="R123" s="201">
        <f>Q123*H123</f>
        <v>5.3097800000000001E-3</v>
      </c>
      <c r="S123" s="201">
        <v>0</v>
      </c>
      <c r="T123" s="202">
        <f>S123*H123</f>
        <v>0</v>
      </c>
      <c r="AR123" s="24" t="s">
        <v>157</v>
      </c>
      <c r="AT123" s="24" t="s">
        <v>152</v>
      </c>
      <c r="AU123" s="24" t="s">
        <v>158</v>
      </c>
      <c r="AY123" s="24" t="s">
        <v>150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158</v>
      </c>
      <c r="BK123" s="203">
        <f>ROUND(I123*H123,2)</f>
        <v>0</v>
      </c>
      <c r="BL123" s="24" t="s">
        <v>157</v>
      </c>
      <c r="BM123" s="24" t="s">
        <v>181</v>
      </c>
    </row>
    <row r="124" spans="2:65" s="11" customFormat="1" ht="13.5">
      <c r="B124" s="204"/>
      <c r="C124" s="205"/>
      <c r="D124" s="206" t="s">
        <v>160</v>
      </c>
      <c r="E124" s="207" t="s">
        <v>23</v>
      </c>
      <c r="F124" s="208" t="s">
        <v>167</v>
      </c>
      <c r="G124" s="205"/>
      <c r="H124" s="209">
        <v>11.542999999999999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160</v>
      </c>
      <c r="AU124" s="215" t="s">
        <v>158</v>
      </c>
      <c r="AV124" s="11" t="s">
        <v>158</v>
      </c>
      <c r="AW124" s="11" t="s">
        <v>36</v>
      </c>
      <c r="AX124" s="11" t="s">
        <v>78</v>
      </c>
      <c r="AY124" s="215" t="s">
        <v>150</v>
      </c>
    </row>
    <row r="125" spans="2:65" s="1" customFormat="1" ht="16.5" customHeight="1">
      <c r="B125" s="42"/>
      <c r="C125" s="192" t="s">
        <v>182</v>
      </c>
      <c r="D125" s="192" t="s">
        <v>152</v>
      </c>
      <c r="E125" s="193" t="s">
        <v>183</v>
      </c>
      <c r="F125" s="194" t="s">
        <v>184</v>
      </c>
      <c r="G125" s="195" t="s">
        <v>155</v>
      </c>
      <c r="H125" s="196">
        <v>11.542999999999999</v>
      </c>
      <c r="I125" s="197"/>
      <c r="J125" s="198">
        <f>ROUND(I125*H125,2)</f>
        <v>0</v>
      </c>
      <c r="K125" s="194" t="s">
        <v>156</v>
      </c>
      <c r="L125" s="62"/>
      <c r="M125" s="199" t="s">
        <v>23</v>
      </c>
      <c r="N125" s="200" t="s">
        <v>45</v>
      </c>
      <c r="O125" s="43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4" t="s">
        <v>157</v>
      </c>
      <c r="AT125" s="24" t="s">
        <v>152</v>
      </c>
      <c r="AU125" s="24" t="s">
        <v>158</v>
      </c>
      <c r="AY125" s="24" t="s">
        <v>150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4" t="s">
        <v>158</v>
      </c>
      <c r="BK125" s="203">
        <f>ROUND(I125*H125,2)</f>
        <v>0</v>
      </c>
      <c r="BL125" s="24" t="s">
        <v>157</v>
      </c>
      <c r="BM125" s="24" t="s">
        <v>185</v>
      </c>
    </row>
    <row r="126" spans="2:65" s="1" customFormat="1" ht="25.5" customHeight="1">
      <c r="B126" s="42"/>
      <c r="C126" s="192" t="s">
        <v>186</v>
      </c>
      <c r="D126" s="192" t="s">
        <v>152</v>
      </c>
      <c r="E126" s="193" t="s">
        <v>187</v>
      </c>
      <c r="F126" s="194" t="s">
        <v>188</v>
      </c>
      <c r="G126" s="195" t="s">
        <v>155</v>
      </c>
      <c r="H126" s="196">
        <v>12.122999999999999</v>
      </c>
      <c r="I126" s="197"/>
      <c r="J126" s="198">
        <f>ROUND(I126*H126,2)</f>
        <v>0</v>
      </c>
      <c r="K126" s="194" t="s">
        <v>156</v>
      </c>
      <c r="L126" s="62"/>
      <c r="M126" s="199" t="s">
        <v>23</v>
      </c>
      <c r="N126" s="200" t="s">
        <v>45</v>
      </c>
      <c r="O126" s="43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4" t="s">
        <v>157</v>
      </c>
      <c r="AT126" s="24" t="s">
        <v>152</v>
      </c>
      <c r="AU126" s="24" t="s">
        <v>158</v>
      </c>
      <c r="AY126" s="24" t="s">
        <v>150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158</v>
      </c>
      <c r="BK126" s="203">
        <f>ROUND(I126*H126,2)</f>
        <v>0</v>
      </c>
      <c r="BL126" s="24" t="s">
        <v>157</v>
      </c>
      <c r="BM126" s="24" t="s">
        <v>189</v>
      </c>
    </row>
    <row r="127" spans="2:65" s="11" customFormat="1" ht="13.5">
      <c r="B127" s="204"/>
      <c r="C127" s="205"/>
      <c r="D127" s="206" t="s">
        <v>160</v>
      </c>
      <c r="E127" s="207" t="s">
        <v>23</v>
      </c>
      <c r="F127" s="208" t="s">
        <v>167</v>
      </c>
      <c r="G127" s="205"/>
      <c r="H127" s="209">
        <v>11.542999999999999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160</v>
      </c>
      <c r="AU127" s="215" t="s">
        <v>158</v>
      </c>
      <c r="AV127" s="11" t="s">
        <v>158</v>
      </c>
      <c r="AW127" s="11" t="s">
        <v>36</v>
      </c>
      <c r="AX127" s="11" t="s">
        <v>73</v>
      </c>
      <c r="AY127" s="215" t="s">
        <v>150</v>
      </c>
    </row>
    <row r="128" spans="2:65" s="11" customFormat="1" ht="13.5">
      <c r="B128" s="204"/>
      <c r="C128" s="205"/>
      <c r="D128" s="206" t="s">
        <v>160</v>
      </c>
      <c r="E128" s="207" t="s">
        <v>23</v>
      </c>
      <c r="F128" s="208" t="s">
        <v>161</v>
      </c>
      <c r="G128" s="205"/>
      <c r="H128" s="209">
        <v>0.30399999999999999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160</v>
      </c>
      <c r="AU128" s="215" t="s">
        <v>158</v>
      </c>
      <c r="AV128" s="11" t="s">
        <v>158</v>
      </c>
      <c r="AW128" s="11" t="s">
        <v>36</v>
      </c>
      <c r="AX128" s="11" t="s">
        <v>73</v>
      </c>
      <c r="AY128" s="215" t="s">
        <v>150</v>
      </c>
    </row>
    <row r="129" spans="2:65" s="11" customFormat="1" ht="13.5">
      <c r="B129" s="204"/>
      <c r="C129" s="205"/>
      <c r="D129" s="206" t="s">
        <v>160</v>
      </c>
      <c r="E129" s="207" t="s">
        <v>23</v>
      </c>
      <c r="F129" s="208" t="s">
        <v>162</v>
      </c>
      <c r="G129" s="205"/>
      <c r="H129" s="209">
        <v>0.27600000000000002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160</v>
      </c>
      <c r="AU129" s="215" t="s">
        <v>158</v>
      </c>
      <c r="AV129" s="11" t="s">
        <v>158</v>
      </c>
      <c r="AW129" s="11" t="s">
        <v>36</v>
      </c>
      <c r="AX129" s="11" t="s">
        <v>73</v>
      </c>
      <c r="AY129" s="215" t="s">
        <v>150</v>
      </c>
    </row>
    <row r="130" spans="2:65" s="12" customFormat="1" ht="13.5">
      <c r="B130" s="216"/>
      <c r="C130" s="217"/>
      <c r="D130" s="206" t="s">
        <v>160</v>
      </c>
      <c r="E130" s="218" t="s">
        <v>23</v>
      </c>
      <c r="F130" s="219" t="s">
        <v>163</v>
      </c>
      <c r="G130" s="217"/>
      <c r="H130" s="220">
        <v>12.122999999999999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160</v>
      </c>
      <c r="AU130" s="226" t="s">
        <v>158</v>
      </c>
      <c r="AV130" s="12" t="s">
        <v>157</v>
      </c>
      <c r="AW130" s="12" t="s">
        <v>36</v>
      </c>
      <c r="AX130" s="12" t="s">
        <v>78</v>
      </c>
      <c r="AY130" s="226" t="s">
        <v>150</v>
      </c>
    </row>
    <row r="131" spans="2:65" s="1" customFormat="1" ht="25.5" customHeight="1">
      <c r="B131" s="42"/>
      <c r="C131" s="192" t="s">
        <v>190</v>
      </c>
      <c r="D131" s="192" t="s">
        <v>152</v>
      </c>
      <c r="E131" s="193" t="s">
        <v>191</v>
      </c>
      <c r="F131" s="194" t="s">
        <v>192</v>
      </c>
      <c r="G131" s="195" t="s">
        <v>155</v>
      </c>
      <c r="H131" s="196">
        <v>11.382999999999999</v>
      </c>
      <c r="I131" s="197"/>
      <c r="J131" s="198">
        <f>ROUND(I131*H131,2)</f>
        <v>0</v>
      </c>
      <c r="K131" s="194" t="s">
        <v>156</v>
      </c>
      <c r="L131" s="62"/>
      <c r="M131" s="199" t="s">
        <v>23</v>
      </c>
      <c r="N131" s="200" t="s">
        <v>45</v>
      </c>
      <c r="O131" s="43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4" t="s">
        <v>157</v>
      </c>
      <c r="AT131" s="24" t="s">
        <v>152</v>
      </c>
      <c r="AU131" s="24" t="s">
        <v>158</v>
      </c>
      <c r="AY131" s="24" t="s">
        <v>150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4" t="s">
        <v>158</v>
      </c>
      <c r="BK131" s="203">
        <f>ROUND(I131*H131,2)</f>
        <v>0</v>
      </c>
      <c r="BL131" s="24" t="s">
        <v>157</v>
      </c>
      <c r="BM131" s="24" t="s">
        <v>193</v>
      </c>
    </row>
    <row r="132" spans="2:65" s="13" customFormat="1" ht="13.5">
      <c r="B132" s="227"/>
      <c r="C132" s="228"/>
      <c r="D132" s="206" t="s">
        <v>160</v>
      </c>
      <c r="E132" s="229" t="s">
        <v>23</v>
      </c>
      <c r="F132" s="230" t="s">
        <v>194</v>
      </c>
      <c r="G132" s="228"/>
      <c r="H132" s="229" t="s">
        <v>23</v>
      </c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160</v>
      </c>
      <c r="AU132" s="236" t="s">
        <v>158</v>
      </c>
      <c r="AV132" s="13" t="s">
        <v>78</v>
      </c>
      <c r="AW132" s="13" t="s">
        <v>36</v>
      </c>
      <c r="AX132" s="13" t="s">
        <v>73</v>
      </c>
      <c r="AY132" s="236" t="s">
        <v>150</v>
      </c>
    </row>
    <row r="133" spans="2:65" s="11" customFormat="1" ht="13.5">
      <c r="B133" s="204"/>
      <c r="C133" s="205"/>
      <c r="D133" s="206" t="s">
        <v>160</v>
      </c>
      <c r="E133" s="207" t="s">
        <v>23</v>
      </c>
      <c r="F133" s="208" t="s">
        <v>195</v>
      </c>
      <c r="G133" s="205"/>
      <c r="H133" s="209">
        <v>17.297999999999998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160</v>
      </c>
      <c r="AU133" s="215" t="s">
        <v>158</v>
      </c>
      <c r="AV133" s="11" t="s">
        <v>158</v>
      </c>
      <c r="AW133" s="11" t="s">
        <v>36</v>
      </c>
      <c r="AX133" s="11" t="s">
        <v>73</v>
      </c>
      <c r="AY133" s="215" t="s">
        <v>150</v>
      </c>
    </row>
    <row r="134" spans="2:65" s="11" customFormat="1" ht="13.5">
      <c r="B134" s="204"/>
      <c r="C134" s="205"/>
      <c r="D134" s="206" t="s">
        <v>160</v>
      </c>
      <c r="E134" s="207" t="s">
        <v>23</v>
      </c>
      <c r="F134" s="208" t="s">
        <v>196</v>
      </c>
      <c r="G134" s="205"/>
      <c r="H134" s="209">
        <v>-5.915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160</v>
      </c>
      <c r="AU134" s="215" t="s">
        <v>158</v>
      </c>
      <c r="AV134" s="11" t="s">
        <v>158</v>
      </c>
      <c r="AW134" s="11" t="s">
        <v>36</v>
      </c>
      <c r="AX134" s="11" t="s">
        <v>73</v>
      </c>
      <c r="AY134" s="215" t="s">
        <v>150</v>
      </c>
    </row>
    <row r="135" spans="2:65" s="12" customFormat="1" ht="13.5">
      <c r="B135" s="216"/>
      <c r="C135" s="217"/>
      <c r="D135" s="206" t="s">
        <v>160</v>
      </c>
      <c r="E135" s="218" t="s">
        <v>23</v>
      </c>
      <c r="F135" s="219" t="s">
        <v>163</v>
      </c>
      <c r="G135" s="217"/>
      <c r="H135" s="220">
        <v>11.382999999999999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160</v>
      </c>
      <c r="AU135" s="226" t="s">
        <v>158</v>
      </c>
      <c r="AV135" s="12" t="s">
        <v>157</v>
      </c>
      <c r="AW135" s="12" t="s">
        <v>36</v>
      </c>
      <c r="AX135" s="12" t="s">
        <v>78</v>
      </c>
      <c r="AY135" s="226" t="s">
        <v>150</v>
      </c>
    </row>
    <row r="136" spans="2:65" s="1" customFormat="1" ht="16.5" customHeight="1">
      <c r="B136" s="42"/>
      <c r="C136" s="192" t="s">
        <v>197</v>
      </c>
      <c r="D136" s="192" t="s">
        <v>152</v>
      </c>
      <c r="E136" s="193" t="s">
        <v>198</v>
      </c>
      <c r="F136" s="194" t="s">
        <v>199</v>
      </c>
      <c r="G136" s="195" t="s">
        <v>155</v>
      </c>
      <c r="H136" s="196">
        <v>11.382999999999999</v>
      </c>
      <c r="I136" s="197"/>
      <c r="J136" s="198">
        <f>ROUND(I136*H136,2)</f>
        <v>0</v>
      </c>
      <c r="K136" s="194" t="s">
        <v>156</v>
      </c>
      <c r="L136" s="62"/>
      <c r="M136" s="199" t="s">
        <v>23</v>
      </c>
      <c r="N136" s="200" t="s">
        <v>45</v>
      </c>
      <c r="O136" s="43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4" t="s">
        <v>157</v>
      </c>
      <c r="AT136" s="24" t="s">
        <v>152</v>
      </c>
      <c r="AU136" s="24" t="s">
        <v>158</v>
      </c>
      <c r="AY136" s="24" t="s">
        <v>150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158</v>
      </c>
      <c r="BK136" s="203">
        <f>ROUND(I136*H136,2)</f>
        <v>0</v>
      </c>
      <c r="BL136" s="24" t="s">
        <v>157</v>
      </c>
      <c r="BM136" s="24" t="s">
        <v>200</v>
      </c>
    </row>
    <row r="137" spans="2:65" s="11" customFormat="1" ht="13.5">
      <c r="B137" s="204"/>
      <c r="C137" s="205"/>
      <c r="D137" s="206" t="s">
        <v>160</v>
      </c>
      <c r="E137" s="207" t="s">
        <v>23</v>
      </c>
      <c r="F137" s="208" t="s">
        <v>201</v>
      </c>
      <c r="G137" s="205"/>
      <c r="H137" s="209">
        <v>11.382999999999999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160</v>
      </c>
      <c r="AU137" s="215" t="s">
        <v>158</v>
      </c>
      <c r="AV137" s="11" t="s">
        <v>158</v>
      </c>
      <c r="AW137" s="11" t="s">
        <v>36</v>
      </c>
      <c r="AX137" s="11" t="s">
        <v>78</v>
      </c>
      <c r="AY137" s="215" t="s">
        <v>150</v>
      </c>
    </row>
    <row r="138" spans="2:65" s="1" customFormat="1" ht="25.5" customHeight="1">
      <c r="B138" s="42"/>
      <c r="C138" s="192" t="s">
        <v>202</v>
      </c>
      <c r="D138" s="192" t="s">
        <v>152</v>
      </c>
      <c r="E138" s="193" t="s">
        <v>203</v>
      </c>
      <c r="F138" s="194" t="s">
        <v>204</v>
      </c>
      <c r="G138" s="195" t="s">
        <v>155</v>
      </c>
      <c r="H138" s="196">
        <v>56.914999999999999</v>
      </c>
      <c r="I138" s="197"/>
      <c r="J138" s="198">
        <f>ROUND(I138*H138,2)</f>
        <v>0</v>
      </c>
      <c r="K138" s="194" t="s">
        <v>156</v>
      </c>
      <c r="L138" s="62"/>
      <c r="M138" s="199" t="s">
        <v>23</v>
      </c>
      <c r="N138" s="200" t="s">
        <v>45</v>
      </c>
      <c r="O138" s="43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4" t="s">
        <v>157</v>
      </c>
      <c r="AT138" s="24" t="s">
        <v>152</v>
      </c>
      <c r="AU138" s="24" t="s">
        <v>158</v>
      </c>
      <c r="AY138" s="24" t="s">
        <v>150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158</v>
      </c>
      <c r="BK138" s="203">
        <f>ROUND(I138*H138,2)</f>
        <v>0</v>
      </c>
      <c r="BL138" s="24" t="s">
        <v>157</v>
      </c>
      <c r="BM138" s="24" t="s">
        <v>205</v>
      </c>
    </row>
    <row r="139" spans="2:65" s="11" customFormat="1" ht="13.5">
      <c r="B139" s="204"/>
      <c r="C139" s="205"/>
      <c r="D139" s="206" t="s">
        <v>160</v>
      </c>
      <c r="E139" s="205"/>
      <c r="F139" s="208" t="s">
        <v>206</v>
      </c>
      <c r="G139" s="205"/>
      <c r="H139" s="209">
        <v>56.914999999999999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160</v>
      </c>
      <c r="AU139" s="215" t="s">
        <v>158</v>
      </c>
      <c r="AV139" s="11" t="s">
        <v>158</v>
      </c>
      <c r="AW139" s="11" t="s">
        <v>6</v>
      </c>
      <c r="AX139" s="11" t="s">
        <v>78</v>
      </c>
      <c r="AY139" s="215" t="s">
        <v>150</v>
      </c>
    </row>
    <row r="140" spans="2:65" s="1" customFormat="1" ht="16.5" customHeight="1">
      <c r="B140" s="42"/>
      <c r="C140" s="192" t="s">
        <v>207</v>
      </c>
      <c r="D140" s="192" t="s">
        <v>152</v>
      </c>
      <c r="E140" s="193" t="s">
        <v>208</v>
      </c>
      <c r="F140" s="194" t="s">
        <v>209</v>
      </c>
      <c r="G140" s="195" t="s">
        <v>155</v>
      </c>
      <c r="H140" s="196">
        <v>11.382999999999999</v>
      </c>
      <c r="I140" s="197"/>
      <c r="J140" s="198">
        <f>ROUND(I140*H140,2)</f>
        <v>0</v>
      </c>
      <c r="K140" s="194" t="s">
        <v>23</v>
      </c>
      <c r="L140" s="62"/>
      <c r="M140" s="199" t="s">
        <v>23</v>
      </c>
      <c r="N140" s="200" t="s">
        <v>45</v>
      </c>
      <c r="O140" s="43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4" t="s">
        <v>157</v>
      </c>
      <c r="AT140" s="24" t="s">
        <v>152</v>
      </c>
      <c r="AU140" s="24" t="s">
        <v>158</v>
      </c>
      <c r="AY140" s="24" t="s">
        <v>150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4" t="s">
        <v>158</v>
      </c>
      <c r="BK140" s="203">
        <f>ROUND(I140*H140,2)</f>
        <v>0</v>
      </c>
      <c r="BL140" s="24" t="s">
        <v>157</v>
      </c>
      <c r="BM140" s="24" t="s">
        <v>210</v>
      </c>
    </row>
    <row r="141" spans="2:65" s="11" customFormat="1" ht="13.5">
      <c r="B141" s="204"/>
      <c r="C141" s="205"/>
      <c r="D141" s="206" t="s">
        <v>160</v>
      </c>
      <c r="E141" s="207" t="s">
        <v>23</v>
      </c>
      <c r="F141" s="208" t="s">
        <v>201</v>
      </c>
      <c r="G141" s="205"/>
      <c r="H141" s="209">
        <v>11.382999999999999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160</v>
      </c>
      <c r="AU141" s="215" t="s">
        <v>158</v>
      </c>
      <c r="AV141" s="11" t="s">
        <v>158</v>
      </c>
      <c r="AW141" s="11" t="s">
        <v>36</v>
      </c>
      <c r="AX141" s="11" t="s">
        <v>78</v>
      </c>
      <c r="AY141" s="215" t="s">
        <v>150</v>
      </c>
    </row>
    <row r="142" spans="2:65" s="1" customFormat="1" ht="16.5" customHeight="1">
      <c r="B142" s="42"/>
      <c r="C142" s="192" t="s">
        <v>211</v>
      </c>
      <c r="D142" s="192" t="s">
        <v>152</v>
      </c>
      <c r="E142" s="193" t="s">
        <v>212</v>
      </c>
      <c r="F142" s="194" t="s">
        <v>213</v>
      </c>
      <c r="G142" s="195" t="s">
        <v>214</v>
      </c>
      <c r="H142" s="196">
        <v>20.489000000000001</v>
      </c>
      <c r="I142" s="197"/>
      <c r="J142" s="198">
        <f>ROUND(I142*H142,2)</f>
        <v>0</v>
      </c>
      <c r="K142" s="194" t="s">
        <v>156</v>
      </c>
      <c r="L142" s="62"/>
      <c r="M142" s="199" t="s">
        <v>23</v>
      </c>
      <c r="N142" s="200" t="s">
        <v>45</v>
      </c>
      <c r="O142" s="43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4" t="s">
        <v>157</v>
      </c>
      <c r="AT142" s="24" t="s">
        <v>152</v>
      </c>
      <c r="AU142" s="24" t="s">
        <v>158</v>
      </c>
      <c r="AY142" s="24" t="s">
        <v>150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158</v>
      </c>
      <c r="BK142" s="203">
        <f>ROUND(I142*H142,2)</f>
        <v>0</v>
      </c>
      <c r="BL142" s="24" t="s">
        <v>157</v>
      </c>
      <c r="BM142" s="24" t="s">
        <v>215</v>
      </c>
    </row>
    <row r="143" spans="2:65" s="11" customFormat="1" ht="13.5">
      <c r="B143" s="204"/>
      <c r="C143" s="205"/>
      <c r="D143" s="206" t="s">
        <v>160</v>
      </c>
      <c r="E143" s="205"/>
      <c r="F143" s="208" t="s">
        <v>216</v>
      </c>
      <c r="G143" s="205"/>
      <c r="H143" s="209">
        <v>20.489000000000001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160</v>
      </c>
      <c r="AU143" s="215" t="s">
        <v>158</v>
      </c>
      <c r="AV143" s="11" t="s">
        <v>158</v>
      </c>
      <c r="AW143" s="11" t="s">
        <v>6</v>
      </c>
      <c r="AX143" s="11" t="s">
        <v>78</v>
      </c>
      <c r="AY143" s="215" t="s">
        <v>150</v>
      </c>
    </row>
    <row r="144" spans="2:65" s="1" customFormat="1" ht="16.5" customHeight="1">
      <c r="B144" s="42"/>
      <c r="C144" s="192" t="s">
        <v>217</v>
      </c>
      <c r="D144" s="192" t="s">
        <v>152</v>
      </c>
      <c r="E144" s="193" t="s">
        <v>218</v>
      </c>
      <c r="F144" s="194" t="s">
        <v>219</v>
      </c>
      <c r="G144" s="195" t="s">
        <v>155</v>
      </c>
      <c r="H144" s="196">
        <v>5.915</v>
      </c>
      <c r="I144" s="197"/>
      <c r="J144" s="198">
        <f>ROUND(I144*H144,2)</f>
        <v>0</v>
      </c>
      <c r="K144" s="194" t="s">
        <v>156</v>
      </c>
      <c r="L144" s="62"/>
      <c r="M144" s="199" t="s">
        <v>23</v>
      </c>
      <c r="N144" s="200" t="s">
        <v>45</v>
      </c>
      <c r="O144" s="43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24" t="s">
        <v>157</v>
      </c>
      <c r="AT144" s="24" t="s">
        <v>152</v>
      </c>
      <c r="AU144" s="24" t="s">
        <v>158</v>
      </c>
      <c r="AY144" s="24" t="s">
        <v>150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4" t="s">
        <v>158</v>
      </c>
      <c r="BK144" s="203">
        <f>ROUND(I144*H144,2)</f>
        <v>0</v>
      </c>
      <c r="BL144" s="24" t="s">
        <v>157</v>
      </c>
      <c r="BM144" s="24" t="s">
        <v>220</v>
      </c>
    </row>
    <row r="145" spans="2:65" s="11" customFormat="1" ht="13.5">
      <c r="B145" s="204"/>
      <c r="C145" s="205"/>
      <c r="D145" s="206" t="s">
        <v>160</v>
      </c>
      <c r="E145" s="207" t="s">
        <v>23</v>
      </c>
      <c r="F145" s="208" t="s">
        <v>221</v>
      </c>
      <c r="G145" s="205"/>
      <c r="H145" s="209">
        <v>3.0830000000000002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160</v>
      </c>
      <c r="AU145" s="215" t="s">
        <v>158</v>
      </c>
      <c r="AV145" s="11" t="s">
        <v>158</v>
      </c>
      <c r="AW145" s="11" t="s">
        <v>36</v>
      </c>
      <c r="AX145" s="11" t="s">
        <v>73</v>
      </c>
      <c r="AY145" s="215" t="s">
        <v>150</v>
      </c>
    </row>
    <row r="146" spans="2:65" s="11" customFormat="1" ht="13.5">
      <c r="B146" s="204"/>
      <c r="C146" s="205"/>
      <c r="D146" s="206" t="s">
        <v>160</v>
      </c>
      <c r="E146" s="207" t="s">
        <v>23</v>
      </c>
      <c r="F146" s="208" t="s">
        <v>222</v>
      </c>
      <c r="G146" s="205"/>
      <c r="H146" s="209">
        <v>2.8319999999999999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160</v>
      </c>
      <c r="AU146" s="215" t="s">
        <v>158</v>
      </c>
      <c r="AV146" s="11" t="s">
        <v>158</v>
      </c>
      <c r="AW146" s="11" t="s">
        <v>36</v>
      </c>
      <c r="AX146" s="11" t="s">
        <v>73</v>
      </c>
      <c r="AY146" s="215" t="s">
        <v>150</v>
      </c>
    </row>
    <row r="147" spans="2:65" s="12" customFormat="1" ht="13.5">
      <c r="B147" s="216"/>
      <c r="C147" s="217"/>
      <c r="D147" s="206" t="s">
        <v>160</v>
      </c>
      <c r="E147" s="218" t="s">
        <v>23</v>
      </c>
      <c r="F147" s="219" t="s">
        <v>163</v>
      </c>
      <c r="G147" s="217"/>
      <c r="H147" s="220">
        <v>5.915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160</v>
      </c>
      <c r="AU147" s="226" t="s">
        <v>158</v>
      </c>
      <c r="AV147" s="12" t="s">
        <v>157</v>
      </c>
      <c r="AW147" s="12" t="s">
        <v>36</v>
      </c>
      <c r="AX147" s="12" t="s">
        <v>78</v>
      </c>
      <c r="AY147" s="226" t="s">
        <v>150</v>
      </c>
    </row>
    <row r="148" spans="2:65" s="1" customFormat="1" ht="16.5" customHeight="1">
      <c r="B148" s="42"/>
      <c r="C148" s="192" t="s">
        <v>223</v>
      </c>
      <c r="D148" s="192" t="s">
        <v>152</v>
      </c>
      <c r="E148" s="193" t="s">
        <v>224</v>
      </c>
      <c r="F148" s="194" t="s">
        <v>225</v>
      </c>
      <c r="G148" s="195" t="s">
        <v>155</v>
      </c>
      <c r="H148" s="196">
        <v>4.32</v>
      </c>
      <c r="I148" s="197"/>
      <c r="J148" s="198">
        <f>ROUND(I148*H148,2)</f>
        <v>0</v>
      </c>
      <c r="K148" s="194" t="s">
        <v>156</v>
      </c>
      <c r="L148" s="62"/>
      <c r="M148" s="199" t="s">
        <v>23</v>
      </c>
      <c r="N148" s="200" t="s">
        <v>45</v>
      </c>
      <c r="O148" s="43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4" t="s">
        <v>157</v>
      </c>
      <c r="AT148" s="24" t="s">
        <v>152</v>
      </c>
      <c r="AU148" s="24" t="s">
        <v>158</v>
      </c>
      <c r="AY148" s="24" t="s">
        <v>150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158</v>
      </c>
      <c r="BK148" s="203">
        <f>ROUND(I148*H148,2)</f>
        <v>0</v>
      </c>
      <c r="BL148" s="24" t="s">
        <v>157</v>
      </c>
      <c r="BM148" s="24" t="s">
        <v>226</v>
      </c>
    </row>
    <row r="149" spans="2:65" s="11" customFormat="1" ht="13.5">
      <c r="B149" s="204"/>
      <c r="C149" s="205"/>
      <c r="D149" s="206" t="s">
        <v>160</v>
      </c>
      <c r="E149" s="207" t="s">
        <v>23</v>
      </c>
      <c r="F149" s="208" t="s">
        <v>227</v>
      </c>
      <c r="G149" s="205"/>
      <c r="H149" s="209">
        <v>4.32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160</v>
      </c>
      <c r="AU149" s="215" t="s">
        <v>158</v>
      </c>
      <c r="AV149" s="11" t="s">
        <v>158</v>
      </c>
      <c r="AW149" s="11" t="s">
        <v>36</v>
      </c>
      <c r="AX149" s="11" t="s">
        <v>78</v>
      </c>
      <c r="AY149" s="215" t="s">
        <v>150</v>
      </c>
    </row>
    <row r="150" spans="2:65" s="1" customFormat="1" ht="16.5" customHeight="1">
      <c r="B150" s="42"/>
      <c r="C150" s="237" t="s">
        <v>10</v>
      </c>
      <c r="D150" s="237" t="s">
        <v>228</v>
      </c>
      <c r="E150" s="238" t="s">
        <v>229</v>
      </c>
      <c r="F150" s="239" t="s">
        <v>230</v>
      </c>
      <c r="G150" s="240" t="s">
        <v>214</v>
      </c>
      <c r="H150" s="241">
        <v>8.64</v>
      </c>
      <c r="I150" s="242"/>
      <c r="J150" s="243">
        <f>ROUND(I150*H150,2)</f>
        <v>0</v>
      </c>
      <c r="K150" s="239" t="s">
        <v>156</v>
      </c>
      <c r="L150" s="244"/>
      <c r="M150" s="245" t="s">
        <v>23</v>
      </c>
      <c r="N150" s="246" t="s">
        <v>45</v>
      </c>
      <c r="O150" s="43"/>
      <c r="P150" s="201">
        <f>O150*H150</f>
        <v>0</v>
      </c>
      <c r="Q150" s="201">
        <v>1</v>
      </c>
      <c r="R150" s="201">
        <f>Q150*H150</f>
        <v>8.64</v>
      </c>
      <c r="S150" s="201">
        <v>0</v>
      </c>
      <c r="T150" s="202">
        <f>S150*H150</f>
        <v>0</v>
      </c>
      <c r="AR150" s="24" t="s">
        <v>190</v>
      </c>
      <c r="AT150" s="24" t="s">
        <v>228</v>
      </c>
      <c r="AU150" s="24" t="s">
        <v>158</v>
      </c>
      <c r="AY150" s="24" t="s">
        <v>150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4" t="s">
        <v>158</v>
      </c>
      <c r="BK150" s="203">
        <f>ROUND(I150*H150,2)</f>
        <v>0</v>
      </c>
      <c r="BL150" s="24" t="s">
        <v>157</v>
      </c>
      <c r="BM150" s="24" t="s">
        <v>231</v>
      </c>
    </row>
    <row r="151" spans="2:65" s="11" customFormat="1" ht="13.5">
      <c r="B151" s="204"/>
      <c r="C151" s="205"/>
      <c r="D151" s="206" t="s">
        <v>160</v>
      </c>
      <c r="E151" s="205"/>
      <c r="F151" s="208" t="s">
        <v>232</v>
      </c>
      <c r="G151" s="205"/>
      <c r="H151" s="209">
        <v>8.64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160</v>
      </c>
      <c r="AU151" s="215" t="s">
        <v>158</v>
      </c>
      <c r="AV151" s="11" t="s">
        <v>158</v>
      </c>
      <c r="AW151" s="11" t="s">
        <v>6</v>
      </c>
      <c r="AX151" s="11" t="s">
        <v>78</v>
      </c>
      <c r="AY151" s="215" t="s">
        <v>150</v>
      </c>
    </row>
    <row r="152" spans="2:65" s="10" customFormat="1" ht="29.85" customHeight="1">
      <c r="B152" s="176"/>
      <c r="C152" s="177"/>
      <c r="D152" s="178" t="s">
        <v>72</v>
      </c>
      <c r="E152" s="190" t="s">
        <v>158</v>
      </c>
      <c r="F152" s="190" t="s">
        <v>233</v>
      </c>
      <c r="G152" s="177"/>
      <c r="H152" s="177"/>
      <c r="I152" s="180"/>
      <c r="J152" s="191">
        <f>BK152</f>
        <v>0</v>
      </c>
      <c r="K152" s="177"/>
      <c r="L152" s="182"/>
      <c r="M152" s="183"/>
      <c r="N152" s="184"/>
      <c r="O152" s="184"/>
      <c r="P152" s="185">
        <f>SUM(P153:P169)</f>
        <v>0</v>
      </c>
      <c r="Q152" s="184"/>
      <c r="R152" s="185">
        <f>SUM(R153:R169)</f>
        <v>22.667782200000001</v>
      </c>
      <c r="S152" s="184"/>
      <c r="T152" s="186">
        <f>SUM(T153:T169)</f>
        <v>0</v>
      </c>
      <c r="AR152" s="187" t="s">
        <v>78</v>
      </c>
      <c r="AT152" s="188" t="s">
        <v>72</v>
      </c>
      <c r="AU152" s="188" t="s">
        <v>78</v>
      </c>
      <c r="AY152" s="187" t="s">
        <v>150</v>
      </c>
      <c r="BK152" s="189">
        <f>SUM(BK153:BK169)</f>
        <v>0</v>
      </c>
    </row>
    <row r="153" spans="2:65" s="1" customFormat="1" ht="16.5" customHeight="1">
      <c r="B153" s="42"/>
      <c r="C153" s="192" t="s">
        <v>234</v>
      </c>
      <c r="D153" s="192" t="s">
        <v>152</v>
      </c>
      <c r="E153" s="193" t="s">
        <v>235</v>
      </c>
      <c r="F153" s="194" t="s">
        <v>236</v>
      </c>
      <c r="G153" s="195" t="s">
        <v>155</v>
      </c>
      <c r="H153" s="196">
        <v>1.236</v>
      </c>
      <c r="I153" s="197"/>
      <c r="J153" s="198">
        <f>ROUND(I153*H153,2)</f>
        <v>0</v>
      </c>
      <c r="K153" s="194" t="s">
        <v>156</v>
      </c>
      <c r="L153" s="62"/>
      <c r="M153" s="199" t="s">
        <v>23</v>
      </c>
      <c r="N153" s="200" t="s">
        <v>45</v>
      </c>
      <c r="O153" s="43"/>
      <c r="P153" s="201">
        <f>O153*H153</f>
        <v>0</v>
      </c>
      <c r="Q153" s="201">
        <v>2.45329</v>
      </c>
      <c r="R153" s="201">
        <f>Q153*H153</f>
        <v>3.0322664399999999</v>
      </c>
      <c r="S153" s="201">
        <v>0</v>
      </c>
      <c r="T153" s="202">
        <f>S153*H153</f>
        <v>0</v>
      </c>
      <c r="AR153" s="24" t="s">
        <v>157</v>
      </c>
      <c r="AT153" s="24" t="s">
        <v>152</v>
      </c>
      <c r="AU153" s="24" t="s">
        <v>158</v>
      </c>
      <c r="AY153" s="24" t="s">
        <v>150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4" t="s">
        <v>158</v>
      </c>
      <c r="BK153" s="203">
        <f>ROUND(I153*H153,2)</f>
        <v>0</v>
      </c>
      <c r="BL153" s="24" t="s">
        <v>157</v>
      </c>
      <c r="BM153" s="24" t="s">
        <v>237</v>
      </c>
    </row>
    <row r="154" spans="2:65" s="11" customFormat="1" ht="13.5">
      <c r="B154" s="204"/>
      <c r="C154" s="205"/>
      <c r="D154" s="206" t="s">
        <v>160</v>
      </c>
      <c r="E154" s="207" t="s">
        <v>23</v>
      </c>
      <c r="F154" s="208" t="s">
        <v>238</v>
      </c>
      <c r="G154" s="205"/>
      <c r="H154" s="209">
        <v>1.236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160</v>
      </c>
      <c r="AU154" s="215" t="s">
        <v>158</v>
      </c>
      <c r="AV154" s="11" t="s">
        <v>158</v>
      </c>
      <c r="AW154" s="11" t="s">
        <v>36</v>
      </c>
      <c r="AX154" s="11" t="s">
        <v>78</v>
      </c>
      <c r="AY154" s="215" t="s">
        <v>150</v>
      </c>
    </row>
    <row r="155" spans="2:65" s="1" customFormat="1" ht="16.5" customHeight="1">
      <c r="B155" s="42"/>
      <c r="C155" s="192" t="s">
        <v>239</v>
      </c>
      <c r="D155" s="192" t="s">
        <v>152</v>
      </c>
      <c r="E155" s="193" t="s">
        <v>240</v>
      </c>
      <c r="F155" s="194" t="s">
        <v>241</v>
      </c>
      <c r="G155" s="195" t="s">
        <v>214</v>
      </c>
      <c r="H155" s="196">
        <v>0.13</v>
      </c>
      <c r="I155" s="197"/>
      <c r="J155" s="198">
        <f>ROUND(I155*H155,2)</f>
        <v>0</v>
      </c>
      <c r="K155" s="194" t="s">
        <v>156</v>
      </c>
      <c r="L155" s="62"/>
      <c r="M155" s="199" t="s">
        <v>23</v>
      </c>
      <c r="N155" s="200" t="s">
        <v>45</v>
      </c>
      <c r="O155" s="43"/>
      <c r="P155" s="201">
        <f>O155*H155</f>
        <v>0</v>
      </c>
      <c r="Q155" s="201">
        <v>1.0601700000000001</v>
      </c>
      <c r="R155" s="201">
        <f>Q155*H155</f>
        <v>0.1378221</v>
      </c>
      <c r="S155" s="201">
        <v>0</v>
      </c>
      <c r="T155" s="202">
        <f>S155*H155</f>
        <v>0</v>
      </c>
      <c r="AR155" s="24" t="s">
        <v>157</v>
      </c>
      <c r="AT155" s="24" t="s">
        <v>152</v>
      </c>
      <c r="AU155" s="24" t="s">
        <v>158</v>
      </c>
      <c r="AY155" s="24" t="s">
        <v>150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4" t="s">
        <v>158</v>
      </c>
      <c r="BK155" s="203">
        <f>ROUND(I155*H155,2)</f>
        <v>0</v>
      </c>
      <c r="BL155" s="24" t="s">
        <v>157</v>
      </c>
      <c r="BM155" s="24" t="s">
        <v>242</v>
      </c>
    </row>
    <row r="156" spans="2:65" s="1" customFormat="1" ht="25.5" customHeight="1">
      <c r="B156" s="42"/>
      <c r="C156" s="192" t="s">
        <v>243</v>
      </c>
      <c r="D156" s="192" t="s">
        <v>152</v>
      </c>
      <c r="E156" s="193" t="s">
        <v>244</v>
      </c>
      <c r="F156" s="194" t="s">
        <v>245</v>
      </c>
      <c r="G156" s="195" t="s">
        <v>172</v>
      </c>
      <c r="H156" s="196">
        <v>11.61</v>
      </c>
      <c r="I156" s="197"/>
      <c r="J156" s="198">
        <f>ROUND(I156*H156,2)</f>
        <v>0</v>
      </c>
      <c r="K156" s="194" t="s">
        <v>156</v>
      </c>
      <c r="L156" s="62"/>
      <c r="M156" s="199" t="s">
        <v>23</v>
      </c>
      <c r="N156" s="200" t="s">
        <v>45</v>
      </c>
      <c r="O156" s="43"/>
      <c r="P156" s="201">
        <f>O156*H156</f>
        <v>0</v>
      </c>
      <c r="Q156" s="201">
        <v>0.36276999999999998</v>
      </c>
      <c r="R156" s="201">
        <f>Q156*H156</f>
        <v>4.2117597</v>
      </c>
      <c r="S156" s="201">
        <v>0</v>
      </c>
      <c r="T156" s="202">
        <f>S156*H156</f>
        <v>0</v>
      </c>
      <c r="AR156" s="24" t="s">
        <v>157</v>
      </c>
      <c r="AT156" s="24" t="s">
        <v>152</v>
      </c>
      <c r="AU156" s="24" t="s">
        <v>158</v>
      </c>
      <c r="AY156" s="24" t="s">
        <v>150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4" t="s">
        <v>158</v>
      </c>
      <c r="BK156" s="203">
        <f>ROUND(I156*H156,2)</f>
        <v>0</v>
      </c>
      <c r="BL156" s="24" t="s">
        <v>157</v>
      </c>
      <c r="BM156" s="24" t="s">
        <v>246</v>
      </c>
    </row>
    <row r="157" spans="2:65" s="11" customFormat="1" ht="13.5">
      <c r="B157" s="204"/>
      <c r="C157" s="205"/>
      <c r="D157" s="206" t="s">
        <v>160</v>
      </c>
      <c r="E157" s="207" t="s">
        <v>23</v>
      </c>
      <c r="F157" s="208" t="s">
        <v>247</v>
      </c>
      <c r="G157" s="205"/>
      <c r="H157" s="209">
        <v>11.61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160</v>
      </c>
      <c r="AU157" s="215" t="s">
        <v>158</v>
      </c>
      <c r="AV157" s="11" t="s">
        <v>158</v>
      </c>
      <c r="AW157" s="11" t="s">
        <v>36</v>
      </c>
      <c r="AX157" s="11" t="s">
        <v>78</v>
      </c>
      <c r="AY157" s="215" t="s">
        <v>150</v>
      </c>
    </row>
    <row r="158" spans="2:65" s="1" customFormat="1" ht="25.5" customHeight="1">
      <c r="B158" s="42"/>
      <c r="C158" s="192" t="s">
        <v>248</v>
      </c>
      <c r="D158" s="192" t="s">
        <v>152</v>
      </c>
      <c r="E158" s="193" t="s">
        <v>249</v>
      </c>
      <c r="F158" s="194" t="s">
        <v>250</v>
      </c>
      <c r="G158" s="195" t="s">
        <v>172</v>
      </c>
      <c r="H158" s="196">
        <v>22.007999999999999</v>
      </c>
      <c r="I158" s="197"/>
      <c r="J158" s="198">
        <f>ROUND(I158*H158,2)</f>
        <v>0</v>
      </c>
      <c r="K158" s="194" t="s">
        <v>156</v>
      </c>
      <c r="L158" s="62"/>
      <c r="M158" s="199" t="s">
        <v>23</v>
      </c>
      <c r="N158" s="200" t="s">
        <v>45</v>
      </c>
      <c r="O158" s="43"/>
      <c r="P158" s="201">
        <f>O158*H158</f>
        <v>0</v>
      </c>
      <c r="Q158" s="201">
        <v>0.45195000000000002</v>
      </c>
      <c r="R158" s="201">
        <f>Q158*H158</f>
        <v>9.9465155999999997</v>
      </c>
      <c r="S158" s="201">
        <v>0</v>
      </c>
      <c r="T158" s="202">
        <f>S158*H158</f>
        <v>0</v>
      </c>
      <c r="AR158" s="24" t="s">
        <v>157</v>
      </c>
      <c r="AT158" s="24" t="s">
        <v>152</v>
      </c>
      <c r="AU158" s="24" t="s">
        <v>158</v>
      </c>
      <c r="AY158" s="24" t="s">
        <v>150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4" t="s">
        <v>158</v>
      </c>
      <c r="BK158" s="203">
        <f>ROUND(I158*H158,2)</f>
        <v>0</v>
      </c>
      <c r="BL158" s="24" t="s">
        <v>157</v>
      </c>
      <c r="BM158" s="24" t="s">
        <v>251</v>
      </c>
    </row>
    <row r="159" spans="2:65" s="11" customFormat="1" ht="13.5">
      <c r="B159" s="204"/>
      <c r="C159" s="205"/>
      <c r="D159" s="206" t="s">
        <v>160</v>
      </c>
      <c r="E159" s="207" t="s">
        <v>23</v>
      </c>
      <c r="F159" s="208" t="s">
        <v>252</v>
      </c>
      <c r="G159" s="205"/>
      <c r="H159" s="209">
        <v>16.518000000000001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160</v>
      </c>
      <c r="AU159" s="215" t="s">
        <v>158</v>
      </c>
      <c r="AV159" s="11" t="s">
        <v>158</v>
      </c>
      <c r="AW159" s="11" t="s">
        <v>36</v>
      </c>
      <c r="AX159" s="11" t="s">
        <v>73</v>
      </c>
      <c r="AY159" s="215" t="s">
        <v>150</v>
      </c>
    </row>
    <row r="160" spans="2:65" s="11" customFormat="1" ht="13.5">
      <c r="B160" s="204"/>
      <c r="C160" s="205"/>
      <c r="D160" s="206" t="s">
        <v>160</v>
      </c>
      <c r="E160" s="207" t="s">
        <v>23</v>
      </c>
      <c r="F160" s="208" t="s">
        <v>253</v>
      </c>
      <c r="G160" s="205"/>
      <c r="H160" s="209">
        <v>-0.36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160</v>
      </c>
      <c r="AU160" s="215" t="s">
        <v>158</v>
      </c>
      <c r="AV160" s="11" t="s">
        <v>158</v>
      </c>
      <c r="AW160" s="11" t="s">
        <v>36</v>
      </c>
      <c r="AX160" s="11" t="s">
        <v>73</v>
      </c>
      <c r="AY160" s="215" t="s">
        <v>150</v>
      </c>
    </row>
    <row r="161" spans="2:65" s="11" customFormat="1" ht="13.5">
      <c r="B161" s="204"/>
      <c r="C161" s="205"/>
      <c r="D161" s="206" t="s">
        <v>160</v>
      </c>
      <c r="E161" s="207" t="s">
        <v>23</v>
      </c>
      <c r="F161" s="208" t="s">
        <v>254</v>
      </c>
      <c r="G161" s="205"/>
      <c r="H161" s="209">
        <v>5.85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160</v>
      </c>
      <c r="AU161" s="215" t="s">
        <v>158</v>
      </c>
      <c r="AV161" s="11" t="s">
        <v>158</v>
      </c>
      <c r="AW161" s="11" t="s">
        <v>36</v>
      </c>
      <c r="AX161" s="11" t="s">
        <v>73</v>
      </c>
      <c r="AY161" s="215" t="s">
        <v>150</v>
      </c>
    </row>
    <row r="162" spans="2:65" s="12" customFormat="1" ht="13.5">
      <c r="B162" s="216"/>
      <c r="C162" s="217"/>
      <c r="D162" s="206" t="s">
        <v>160</v>
      </c>
      <c r="E162" s="218" t="s">
        <v>23</v>
      </c>
      <c r="F162" s="219" t="s">
        <v>163</v>
      </c>
      <c r="G162" s="217"/>
      <c r="H162" s="220">
        <v>22.007999999999999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160</v>
      </c>
      <c r="AU162" s="226" t="s">
        <v>158</v>
      </c>
      <c r="AV162" s="12" t="s">
        <v>157</v>
      </c>
      <c r="AW162" s="12" t="s">
        <v>36</v>
      </c>
      <c r="AX162" s="12" t="s">
        <v>78</v>
      </c>
      <c r="AY162" s="226" t="s">
        <v>150</v>
      </c>
    </row>
    <row r="163" spans="2:65" s="1" customFormat="1" ht="25.5" customHeight="1">
      <c r="B163" s="42"/>
      <c r="C163" s="192" t="s">
        <v>255</v>
      </c>
      <c r="D163" s="192" t="s">
        <v>152</v>
      </c>
      <c r="E163" s="193" t="s">
        <v>256</v>
      </c>
      <c r="F163" s="194" t="s">
        <v>257</v>
      </c>
      <c r="G163" s="195" t="s">
        <v>172</v>
      </c>
      <c r="H163" s="196">
        <v>7.8540000000000001</v>
      </c>
      <c r="I163" s="197"/>
      <c r="J163" s="198">
        <f>ROUND(I163*H163,2)</f>
        <v>0</v>
      </c>
      <c r="K163" s="194" t="s">
        <v>156</v>
      </c>
      <c r="L163" s="62"/>
      <c r="M163" s="199" t="s">
        <v>23</v>
      </c>
      <c r="N163" s="200" t="s">
        <v>45</v>
      </c>
      <c r="O163" s="43"/>
      <c r="P163" s="201">
        <f>O163*H163</f>
        <v>0</v>
      </c>
      <c r="Q163" s="201">
        <v>0.58443000000000001</v>
      </c>
      <c r="R163" s="201">
        <f>Q163*H163</f>
        <v>4.5901132200000001</v>
      </c>
      <c r="S163" s="201">
        <v>0</v>
      </c>
      <c r="T163" s="202">
        <f>S163*H163</f>
        <v>0</v>
      </c>
      <c r="AR163" s="24" t="s">
        <v>157</v>
      </c>
      <c r="AT163" s="24" t="s">
        <v>152</v>
      </c>
      <c r="AU163" s="24" t="s">
        <v>158</v>
      </c>
      <c r="AY163" s="24" t="s">
        <v>150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158</v>
      </c>
      <c r="BK163" s="203">
        <f>ROUND(I163*H163,2)</f>
        <v>0</v>
      </c>
      <c r="BL163" s="24" t="s">
        <v>157</v>
      </c>
      <c r="BM163" s="24" t="s">
        <v>258</v>
      </c>
    </row>
    <row r="164" spans="2:65" s="11" customFormat="1" ht="13.5">
      <c r="B164" s="204"/>
      <c r="C164" s="205"/>
      <c r="D164" s="206" t="s">
        <v>160</v>
      </c>
      <c r="E164" s="207" t="s">
        <v>23</v>
      </c>
      <c r="F164" s="208" t="s">
        <v>259</v>
      </c>
      <c r="G164" s="205"/>
      <c r="H164" s="209">
        <v>7.8540000000000001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160</v>
      </c>
      <c r="AU164" s="215" t="s">
        <v>158</v>
      </c>
      <c r="AV164" s="11" t="s">
        <v>158</v>
      </c>
      <c r="AW164" s="11" t="s">
        <v>36</v>
      </c>
      <c r="AX164" s="11" t="s">
        <v>78</v>
      </c>
      <c r="AY164" s="215" t="s">
        <v>150</v>
      </c>
    </row>
    <row r="165" spans="2:65" s="1" customFormat="1" ht="16.5" customHeight="1">
      <c r="B165" s="42"/>
      <c r="C165" s="192" t="s">
        <v>9</v>
      </c>
      <c r="D165" s="192" t="s">
        <v>152</v>
      </c>
      <c r="E165" s="193" t="s">
        <v>260</v>
      </c>
      <c r="F165" s="194" t="s">
        <v>261</v>
      </c>
      <c r="G165" s="195" t="s">
        <v>155</v>
      </c>
      <c r="H165" s="196">
        <v>0.30399999999999999</v>
      </c>
      <c r="I165" s="197"/>
      <c r="J165" s="198">
        <f>ROUND(I165*H165,2)</f>
        <v>0</v>
      </c>
      <c r="K165" s="194" t="s">
        <v>156</v>
      </c>
      <c r="L165" s="62"/>
      <c r="M165" s="199" t="s">
        <v>23</v>
      </c>
      <c r="N165" s="200" t="s">
        <v>45</v>
      </c>
      <c r="O165" s="43"/>
      <c r="P165" s="201">
        <f>O165*H165</f>
        <v>0</v>
      </c>
      <c r="Q165" s="201">
        <v>2.45329</v>
      </c>
      <c r="R165" s="201">
        <f>Q165*H165</f>
        <v>0.74580015999999993</v>
      </c>
      <c r="S165" s="201">
        <v>0</v>
      </c>
      <c r="T165" s="202">
        <f>S165*H165</f>
        <v>0</v>
      </c>
      <c r="AR165" s="24" t="s">
        <v>157</v>
      </c>
      <c r="AT165" s="24" t="s">
        <v>152</v>
      </c>
      <c r="AU165" s="24" t="s">
        <v>158</v>
      </c>
      <c r="AY165" s="24" t="s">
        <v>150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24" t="s">
        <v>158</v>
      </c>
      <c r="BK165" s="203">
        <f>ROUND(I165*H165,2)</f>
        <v>0</v>
      </c>
      <c r="BL165" s="24" t="s">
        <v>157</v>
      </c>
      <c r="BM165" s="24" t="s">
        <v>262</v>
      </c>
    </row>
    <row r="166" spans="2:65" s="11" customFormat="1" ht="13.5">
      <c r="B166" s="204"/>
      <c r="C166" s="205"/>
      <c r="D166" s="206" t="s">
        <v>160</v>
      </c>
      <c r="E166" s="207" t="s">
        <v>23</v>
      </c>
      <c r="F166" s="208" t="s">
        <v>263</v>
      </c>
      <c r="G166" s="205"/>
      <c r="H166" s="209">
        <v>0.30399999999999999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160</v>
      </c>
      <c r="AU166" s="215" t="s">
        <v>158</v>
      </c>
      <c r="AV166" s="11" t="s">
        <v>158</v>
      </c>
      <c r="AW166" s="11" t="s">
        <v>36</v>
      </c>
      <c r="AX166" s="11" t="s">
        <v>78</v>
      </c>
      <c r="AY166" s="215" t="s">
        <v>150</v>
      </c>
    </row>
    <row r="167" spans="2:65" s="1" customFormat="1" ht="16.5" customHeight="1">
      <c r="B167" s="42"/>
      <c r="C167" s="192" t="s">
        <v>264</v>
      </c>
      <c r="D167" s="192" t="s">
        <v>152</v>
      </c>
      <c r="E167" s="193" t="s">
        <v>265</v>
      </c>
      <c r="F167" s="194" t="s">
        <v>266</v>
      </c>
      <c r="G167" s="195" t="s">
        <v>172</v>
      </c>
      <c r="H167" s="196">
        <v>1.0129999999999999</v>
      </c>
      <c r="I167" s="197"/>
      <c r="J167" s="198">
        <f>ROUND(I167*H167,2)</f>
        <v>0</v>
      </c>
      <c r="K167" s="194" t="s">
        <v>156</v>
      </c>
      <c r="L167" s="62"/>
      <c r="M167" s="199" t="s">
        <v>23</v>
      </c>
      <c r="N167" s="200" t="s">
        <v>45</v>
      </c>
      <c r="O167" s="43"/>
      <c r="P167" s="201">
        <f>O167*H167</f>
        <v>0</v>
      </c>
      <c r="Q167" s="201">
        <v>3.46E-3</v>
      </c>
      <c r="R167" s="201">
        <f>Q167*H167</f>
        <v>3.5049799999999996E-3</v>
      </c>
      <c r="S167" s="201">
        <v>0</v>
      </c>
      <c r="T167" s="202">
        <f>S167*H167</f>
        <v>0</v>
      </c>
      <c r="AR167" s="24" t="s">
        <v>157</v>
      </c>
      <c r="AT167" s="24" t="s">
        <v>152</v>
      </c>
      <c r="AU167" s="24" t="s">
        <v>158</v>
      </c>
      <c r="AY167" s="24" t="s">
        <v>150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4" t="s">
        <v>158</v>
      </c>
      <c r="BK167" s="203">
        <f>ROUND(I167*H167,2)</f>
        <v>0</v>
      </c>
      <c r="BL167" s="24" t="s">
        <v>157</v>
      </c>
      <c r="BM167" s="24" t="s">
        <v>267</v>
      </c>
    </row>
    <row r="168" spans="2:65" s="11" customFormat="1" ht="13.5">
      <c r="B168" s="204"/>
      <c r="C168" s="205"/>
      <c r="D168" s="206" t="s">
        <v>160</v>
      </c>
      <c r="E168" s="207" t="s">
        <v>23</v>
      </c>
      <c r="F168" s="208" t="s">
        <v>268</v>
      </c>
      <c r="G168" s="205"/>
      <c r="H168" s="209">
        <v>1.0129999999999999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160</v>
      </c>
      <c r="AU168" s="215" t="s">
        <v>158</v>
      </c>
      <c r="AV168" s="11" t="s">
        <v>158</v>
      </c>
      <c r="AW168" s="11" t="s">
        <v>36</v>
      </c>
      <c r="AX168" s="11" t="s">
        <v>78</v>
      </c>
      <c r="AY168" s="215" t="s">
        <v>150</v>
      </c>
    </row>
    <row r="169" spans="2:65" s="1" customFormat="1" ht="16.5" customHeight="1">
      <c r="B169" s="42"/>
      <c r="C169" s="192" t="s">
        <v>269</v>
      </c>
      <c r="D169" s="192" t="s">
        <v>152</v>
      </c>
      <c r="E169" s="193" t="s">
        <v>270</v>
      </c>
      <c r="F169" s="194" t="s">
        <v>271</v>
      </c>
      <c r="G169" s="195" t="s">
        <v>172</v>
      </c>
      <c r="H169" s="196">
        <v>1.0129999999999999</v>
      </c>
      <c r="I169" s="197"/>
      <c r="J169" s="198">
        <f>ROUND(I169*H169,2)</f>
        <v>0</v>
      </c>
      <c r="K169" s="194" t="s">
        <v>156</v>
      </c>
      <c r="L169" s="62"/>
      <c r="M169" s="199" t="s">
        <v>23</v>
      </c>
      <c r="N169" s="200" t="s">
        <v>45</v>
      </c>
      <c r="O169" s="43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24" t="s">
        <v>157</v>
      </c>
      <c r="AT169" s="24" t="s">
        <v>152</v>
      </c>
      <c r="AU169" s="24" t="s">
        <v>158</v>
      </c>
      <c r="AY169" s="24" t="s">
        <v>150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4" t="s">
        <v>158</v>
      </c>
      <c r="BK169" s="203">
        <f>ROUND(I169*H169,2)</f>
        <v>0</v>
      </c>
      <c r="BL169" s="24" t="s">
        <v>157</v>
      </c>
      <c r="BM169" s="24" t="s">
        <v>272</v>
      </c>
    </row>
    <row r="170" spans="2:65" s="10" customFormat="1" ht="29.85" customHeight="1">
      <c r="B170" s="176"/>
      <c r="C170" s="177"/>
      <c r="D170" s="178" t="s">
        <v>72</v>
      </c>
      <c r="E170" s="190" t="s">
        <v>169</v>
      </c>
      <c r="F170" s="190" t="s">
        <v>273</v>
      </c>
      <c r="G170" s="177"/>
      <c r="H170" s="177"/>
      <c r="I170" s="180"/>
      <c r="J170" s="191">
        <f>BK170</f>
        <v>0</v>
      </c>
      <c r="K170" s="177"/>
      <c r="L170" s="182"/>
      <c r="M170" s="183"/>
      <c r="N170" s="184"/>
      <c r="O170" s="184"/>
      <c r="P170" s="185">
        <f>SUM(P171:P214)</f>
        <v>0</v>
      </c>
      <c r="Q170" s="184"/>
      <c r="R170" s="185">
        <f>SUM(R171:R214)</f>
        <v>15.329952779999999</v>
      </c>
      <c r="S170" s="184"/>
      <c r="T170" s="186">
        <f>SUM(T171:T214)</f>
        <v>0</v>
      </c>
      <c r="AR170" s="187" t="s">
        <v>78</v>
      </c>
      <c r="AT170" s="188" t="s">
        <v>72</v>
      </c>
      <c r="AU170" s="188" t="s">
        <v>78</v>
      </c>
      <c r="AY170" s="187" t="s">
        <v>150</v>
      </c>
      <c r="BK170" s="189">
        <f>SUM(BK171:BK214)</f>
        <v>0</v>
      </c>
    </row>
    <row r="171" spans="2:65" s="1" customFormat="1" ht="25.5" customHeight="1">
      <c r="B171" s="42"/>
      <c r="C171" s="192" t="s">
        <v>274</v>
      </c>
      <c r="D171" s="192" t="s">
        <v>152</v>
      </c>
      <c r="E171" s="193" t="s">
        <v>275</v>
      </c>
      <c r="F171" s="194" t="s">
        <v>276</v>
      </c>
      <c r="G171" s="195" t="s">
        <v>277</v>
      </c>
      <c r="H171" s="196">
        <v>1</v>
      </c>
      <c r="I171" s="197"/>
      <c r="J171" s="198">
        <f>ROUND(I171*H171,2)</f>
        <v>0</v>
      </c>
      <c r="K171" s="194" t="s">
        <v>156</v>
      </c>
      <c r="L171" s="62"/>
      <c r="M171" s="199" t="s">
        <v>23</v>
      </c>
      <c r="N171" s="200" t="s">
        <v>45</v>
      </c>
      <c r="O171" s="43"/>
      <c r="P171" s="201">
        <f>O171*H171</f>
        <v>0</v>
      </c>
      <c r="Q171" s="201">
        <v>9.6860000000000002E-2</v>
      </c>
      <c r="R171" s="201">
        <f>Q171*H171</f>
        <v>9.6860000000000002E-2</v>
      </c>
      <c r="S171" s="201">
        <v>0</v>
      </c>
      <c r="T171" s="202">
        <f>S171*H171</f>
        <v>0</v>
      </c>
      <c r="AR171" s="24" t="s">
        <v>157</v>
      </c>
      <c r="AT171" s="24" t="s">
        <v>152</v>
      </c>
      <c r="AU171" s="24" t="s">
        <v>158</v>
      </c>
      <c r="AY171" s="24" t="s">
        <v>150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158</v>
      </c>
      <c r="BK171" s="203">
        <f>ROUND(I171*H171,2)</f>
        <v>0</v>
      </c>
      <c r="BL171" s="24" t="s">
        <v>157</v>
      </c>
      <c r="BM171" s="24" t="s">
        <v>278</v>
      </c>
    </row>
    <row r="172" spans="2:65" s="11" customFormat="1" ht="13.5">
      <c r="B172" s="204"/>
      <c r="C172" s="205"/>
      <c r="D172" s="206" t="s">
        <v>160</v>
      </c>
      <c r="E172" s="207" t="s">
        <v>23</v>
      </c>
      <c r="F172" s="208" t="s">
        <v>279</v>
      </c>
      <c r="G172" s="205"/>
      <c r="H172" s="209">
        <v>1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160</v>
      </c>
      <c r="AU172" s="215" t="s">
        <v>158</v>
      </c>
      <c r="AV172" s="11" t="s">
        <v>158</v>
      </c>
      <c r="AW172" s="11" t="s">
        <v>36</v>
      </c>
      <c r="AX172" s="11" t="s">
        <v>78</v>
      </c>
      <c r="AY172" s="215" t="s">
        <v>150</v>
      </c>
    </row>
    <row r="173" spans="2:65" s="1" customFormat="1" ht="25.5" customHeight="1">
      <c r="B173" s="42"/>
      <c r="C173" s="192" t="s">
        <v>280</v>
      </c>
      <c r="D173" s="192" t="s">
        <v>152</v>
      </c>
      <c r="E173" s="193" t="s">
        <v>281</v>
      </c>
      <c r="F173" s="194" t="s">
        <v>282</v>
      </c>
      <c r="G173" s="195" t="s">
        <v>172</v>
      </c>
      <c r="H173" s="196">
        <v>1.423</v>
      </c>
      <c r="I173" s="197"/>
      <c r="J173" s="198">
        <f>ROUND(I173*H173,2)</f>
        <v>0</v>
      </c>
      <c r="K173" s="194" t="s">
        <v>23</v>
      </c>
      <c r="L173" s="62"/>
      <c r="M173" s="199" t="s">
        <v>23</v>
      </c>
      <c r="N173" s="200" t="s">
        <v>45</v>
      </c>
      <c r="O173" s="43"/>
      <c r="P173" s="201">
        <f>O173*H173</f>
        <v>0</v>
      </c>
      <c r="Q173" s="201">
        <v>0.17351</v>
      </c>
      <c r="R173" s="201">
        <f>Q173*H173</f>
        <v>0.24690473000000002</v>
      </c>
      <c r="S173" s="201">
        <v>0</v>
      </c>
      <c r="T173" s="202">
        <f>S173*H173</f>
        <v>0</v>
      </c>
      <c r="AR173" s="24" t="s">
        <v>157</v>
      </c>
      <c r="AT173" s="24" t="s">
        <v>152</v>
      </c>
      <c r="AU173" s="24" t="s">
        <v>158</v>
      </c>
      <c r="AY173" s="24" t="s">
        <v>150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4" t="s">
        <v>158</v>
      </c>
      <c r="BK173" s="203">
        <f>ROUND(I173*H173,2)</f>
        <v>0</v>
      </c>
      <c r="BL173" s="24" t="s">
        <v>157</v>
      </c>
      <c r="BM173" s="24" t="s">
        <v>283</v>
      </c>
    </row>
    <row r="174" spans="2:65" s="11" customFormat="1" ht="13.5">
      <c r="B174" s="204"/>
      <c r="C174" s="205"/>
      <c r="D174" s="206" t="s">
        <v>160</v>
      </c>
      <c r="E174" s="207" t="s">
        <v>23</v>
      </c>
      <c r="F174" s="208" t="s">
        <v>284</v>
      </c>
      <c r="G174" s="205"/>
      <c r="H174" s="209">
        <v>0.85699999999999998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160</v>
      </c>
      <c r="AU174" s="215" t="s">
        <v>158</v>
      </c>
      <c r="AV174" s="11" t="s">
        <v>158</v>
      </c>
      <c r="AW174" s="11" t="s">
        <v>36</v>
      </c>
      <c r="AX174" s="11" t="s">
        <v>73</v>
      </c>
      <c r="AY174" s="215" t="s">
        <v>150</v>
      </c>
    </row>
    <row r="175" spans="2:65" s="11" customFormat="1" ht="13.5">
      <c r="B175" s="204"/>
      <c r="C175" s="205"/>
      <c r="D175" s="206" t="s">
        <v>160</v>
      </c>
      <c r="E175" s="207" t="s">
        <v>23</v>
      </c>
      <c r="F175" s="208" t="s">
        <v>285</v>
      </c>
      <c r="G175" s="205"/>
      <c r="H175" s="209">
        <v>0.182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160</v>
      </c>
      <c r="AU175" s="215" t="s">
        <v>158</v>
      </c>
      <c r="AV175" s="11" t="s">
        <v>158</v>
      </c>
      <c r="AW175" s="11" t="s">
        <v>36</v>
      </c>
      <c r="AX175" s="11" t="s">
        <v>73</v>
      </c>
      <c r="AY175" s="215" t="s">
        <v>150</v>
      </c>
    </row>
    <row r="176" spans="2:65" s="11" customFormat="1" ht="13.5">
      <c r="B176" s="204"/>
      <c r="C176" s="205"/>
      <c r="D176" s="206" t="s">
        <v>160</v>
      </c>
      <c r="E176" s="207" t="s">
        <v>23</v>
      </c>
      <c r="F176" s="208" t="s">
        <v>286</v>
      </c>
      <c r="G176" s="205"/>
      <c r="H176" s="209">
        <v>0.38400000000000001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160</v>
      </c>
      <c r="AU176" s="215" t="s">
        <v>158</v>
      </c>
      <c r="AV176" s="11" t="s">
        <v>158</v>
      </c>
      <c r="AW176" s="11" t="s">
        <v>36</v>
      </c>
      <c r="AX176" s="11" t="s">
        <v>73</v>
      </c>
      <c r="AY176" s="215" t="s">
        <v>150</v>
      </c>
    </row>
    <row r="177" spans="2:65" s="12" customFormat="1" ht="13.5">
      <c r="B177" s="216"/>
      <c r="C177" s="217"/>
      <c r="D177" s="206" t="s">
        <v>160</v>
      </c>
      <c r="E177" s="218" t="s">
        <v>23</v>
      </c>
      <c r="F177" s="219" t="s">
        <v>163</v>
      </c>
      <c r="G177" s="217"/>
      <c r="H177" s="220">
        <v>1.423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160</v>
      </c>
      <c r="AU177" s="226" t="s">
        <v>158</v>
      </c>
      <c r="AV177" s="12" t="s">
        <v>157</v>
      </c>
      <c r="AW177" s="12" t="s">
        <v>36</v>
      </c>
      <c r="AX177" s="12" t="s">
        <v>78</v>
      </c>
      <c r="AY177" s="226" t="s">
        <v>150</v>
      </c>
    </row>
    <row r="178" spans="2:65" s="1" customFormat="1" ht="25.5" customHeight="1">
      <c r="B178" s="42"/>
      <c r="C178" s="192" t="s">
        <v>287</v>
      </c>
      <c r="D178" s="192" t="s">
        <v>152</v>
      </c>
      <c r="E178" s="193" t="s">
        <v>288</v>
      </c>
      <c r="F178" s="194" t="s">
        <v>289</v>
      </c>
      <c r="G178" s="195" t="s">
        <v>172</v>
      </c>
      <c r="H178" s="196">
        <v>7.024</v>
      </c>
      <c r="I178" s="197"/>
      <c r="J178" s="198">
        <f>ROUND(I178*H178,2)</f>
        <v>0</v>
      </c>
      <c r="K178" s="194" t="s">
        <v>156</v>
      </c>
      <c r="L178" s="62"/>
      <c r="M178" s="199" t="s">
        <v>23</v>
      </c>
      <c r="N178" s="200" t="s">
        <v>45</v>
      </c>
      <c r="O178" s="43"/>
      <c r="P178" s="201">
        <f>O178*H178</f>
        <v>0</v>
      </c>
      <c r="Q178" s="201">
        <v>0.17763999999999999</v>
      </c>
      <c r="R178" s="201">
        <f>Q178*H178</f>
        <v>1.2477433599999999</v>
      </c>
      <c r="S178" s="201">
        <v>0</v>
      </c>
      <c r="T178" s="202">
        <f>S178*H178</f>
        <v>0</v>
      </c>
      <c r="AR178" s="24" t="s">
        <v>157</v>
      </c>
      <c r="AT178" s="24" t="s">
        <v>152</v>
      </c>
      <c r="AU178" s="24" t="s">
        <v>158</v>
      </c>
      <c r="AY178" s="24" t="s">
        <v>150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4" t="s">
        <v>158</v>
      </c>
      <c r="BK178" s="203">
        <f>ROUND(I178*H178,2)</f>
        <v>0</v>
      </c>
      <c r="BL178" s="24" t="s">
        <v>157</v>
      </c>
      <c r="BM178" s="24" t="s">
        <v>290</v>
      </c>
    </row>
    <row r="179" spans="2:65" s="11" customFormat="1" ht="13.5">
      <c r="B179" s="204"/>
      <c r="C179" s="205"/>
      <c r="D179" s="206" t="s">
        <v>160</v>
      </c>
      <c r="E179" s="207" t="s">
        <v>23</v>
      </c>
      <c r="F179" s="208" t="s">
        <v>291</v>
      </c>
      <c r="G179" s="205"/>
      <c r="H179" s="209">
        <v>7.024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160</v>
      </c>
      <c r="AU179" s="215" t="s">
        <v>158</v>
      </c>
      <c r="AV179" s="11" t="s">
        <v>158</v>
      </c>
      <c r="AW179" s="11" t="s">
        <v>36</v>
      </c>
      <c r="AX179" s="11" t="s">
        <v>78</v>
      </c>
      <c r="AY179" s="215" t="s">
        <v>150</v>
      </c>
    </row>
    <row r="180" spans="2:65" s="1" customFormat="1" ht="16.5" customHeight="1">
      <c r="B180" s="42"/>
      <c r="C180" s="192" t="s">
        <v>292</v>
      </c>
      <c r="D180" s="192" t="s">
        <v>152</v>
      </c>
      <c r="E180" s="193" t="s">
        <v>293</v>
      </c>
      <c r="F180" s="194" t="s">
        <v>294</v>
      </c>
      <c r="G180" s="195" t="s">
        <v>214</v>
      </c>
      <c r="H180" s="196">
        <v>0.56000000000000005</v>
      </c>
      <c r="I180" s="197"/>
      <c r="J180" s="198">
        <f t="shared" ref="J180:J185" si="0">ROUND(I180*H180,2)</f>
        <v>0</v>
      </c>
      <c r="K180" s="194" t="s">
        <v>156</v>
      </c>
      <c r="L180" s="62"/>
      <c r="M180" s="199" t="s">
        <v>23</v>
      </c>
      <c r="N180" s="200" t="s">
        <v>45</v>
      </c>
      <c r="O180" s="43"/>
      <c r="P180" s="201">
        <f t="shared" ref="P180:P185" si="1">O180*H180</f>
        <v>0</v>
      </c>
      <c r="Q180" s="201">
        <v>1.04881</v>
      </c>
      <c r="R180" s="201">
        <f t="shared" ref="R180:R185" si="2">Q180*H180</f>
        <v>0.58733360000000012</v>
      </c>
      <c r="S180" s="201">
        <v>0</v>
      </c>
      <c r="T180" s="202">
        <f t="shared" ref="T180:T185" si="3">S180*H180</f>
        <v>0</v>
      </c>
      <c r="AR180" s="24" t="s">
        <v>157</v>
      </c>
      <c r="AT180" s="24" t="s">
        <v>152</v>
      </c>
      <c r="AU180" s="24" t="s">
        <v>158</v>
      </c>
      <c r="AY180" s="24" t="s">
        <v>150</v>
      </c>
      <c r="BE180" s="203">
        <f t="shared" ref="BE180:BE185" si="4">IF(N180="základní",J180,0)</f>
        <v>0</v>
      </c>
      <c r="BF180" s="203">
        <f t="shared" ref="BF180:BF185" si="5">IF(N180="snížená",J180,0)</f>
        <v>0</v>
      </c>
      <c r="BG180" s="203">
        <f t="shared" ref="BG180:BG185" si="6">IF(N180="zákl. přenesená",J180,0)</f>
        <v>0</v>
      </c>
      <c r="BH180" s="203">
        <f t="shared" ref="BH180:BH185" si="7">IF(N180="sníž. přenesená",J180,0)</f>
        <v>0</v>
      </c>
      <c r="BI180" s="203">
        <f t="shared" ref="BI180:BI185" si="8">IF(N180="nulová",J180,0)</f>
        <v>0</v>
      </c>
      <c r="BJ180" s="24" t="s">
        <v>158</v>
      </c>
      <c r="BK180" s="203">
        <f t="shared" ref="BK180:BK185" si="9">ROUND(I180*H180,2)</f>
        <v>0</v>
      </c>
      <c r="BL180" s="24" t="s">
        <v>157</v>
      </c>
      <c r="BM180" s="24" t="s">
        <v>295</v>
      </c>
    </row>
    <row r="181" spans="2:65" s="1" customFormat="1" ht="16.5" customHeight="1">
      <c r="B181" s="42"/>
      <c r="C181" s="192" t="s">
        <v>296</v>
      </c>
      <c r="D181" s="192" t="s">
        <v>152</v>
      </c>
      <c r="E181" s="193" t="s">
        <v>297</v>
      </c>
      <c r="F181" s="194" t="s">
        <v>298</v>
      </c>
      <c r="G181" s="195" t="s">
        <v>277</v>
      </c>
      <c r="H181" s="196">
        <v>1</v>
      </c>
      <c r="I181" s="197"/>
      <c r="J181" s="198">
        <f t="shared" si="0"/>
        <v>0</v>
      </c>
      <c r="K181" s="194" t="s">
        <v>156</v>
      </c>
      <c r="L181" s="62"/>
      <c r="M181" s="199" t="s">
        <v>23</v>
      </c>
      <c r="N181" s="200" t="s">
        <v>45</v>
      </c>
      <c r="O181" s="43"/>
      <c r="P181" s="201">
        <f t="shared" si="1"/>
        <v>0</v>
      </c>
      <c r="Q181" s="201">
        <v>2.836E-2</v>
      </c>
      <c r="R181" s="201">
        <f t="shared" si="2"/>
        <v>2.836E-2</v>
      </c>
      <c r="S181" s="201">
        <v>0</v>
      </c>
      <c r="T181" s="202">
        <f t="shared" si="3"/>
        <v>0</v>
      </c>
      <c r="AR181" s="24" t="s">
        <v>157</v>
      </c>
      <c r="AT181" s="24" t="s">
        <v>152</v>
      </c>
      <c r="AU181" s="24" t="s">
        <v>158</v>
      </c>
      <c r="AY181" s="24" t="s">
        <v>150</v>
      </c>
      <c r="BE181" s="203">
        <f t="shared" si="4"/>
        <v>0</v>
      </c>
      <c r="BF181" s="203">
        <f t="shared" si="5"/>
        <v>0</v>
      </c>
      <c r="BG181" s="203">
        <f t="shared" si="6"/>
        <v>0</v>
      </c>
      <c r="BH181" s="203">
        <f t="shared" si="7"/>
        <v>0</v>
      </c>
      <c r="BI181" s="203">
        <f t="shared" si="8"/>
        <v>0</v>
      </c>
      <c r="BJ181" s="24" t="s">
        <v>158</v>
      </c>
      <c r="BK181" s="203">
        <f t="shared" si="9"/>
        <v>0</v>
      </c>
      <c r="BL181" s="24" t="s">
        <v>157</v>
      </c>
      <c r="BM181" s="24" t="s">
        <v>299</v>
      </c>
    </row>
    <row r="182" spans="2:65" s="1" customFormat="1" ht="25.5" customHeight="1">
      <c r="B182" s="42"/>
      <c r="C182" s="192" t="s">
        <v>300</v>
      </c>
      <c r="D182" s="192" t="s">
        <v>152</v>
      </c>
      <c r="E182" s="193" t="s">
        <v>301</v>
      </c>
      <c r="F182" s="194" t="s">
        <v>302</v>
      </c>
      <c r="G182" s="195" t="s">
        <v>277</v>
      </c>
      <c r="H182" s="196">
        <v>9</v>
      </c>
      <c r="I182" s="197"/>
      <c r="J182" s="198">
        <f t="shared" si="0"/>
        <v>0</v>
      </c>
      <c r="K182" s="194" t="s">
        <v>156</v>
      </c>
      <c r="L182" s="62"/>
      <c r="M182" s="199" t="s">
        <v>23</v>
      </c>
      <c r="N182" s="200" t="s">
        <v>45</v>
      </c>
      <c r="O182" s="43"/>
      <c r="P182" s="201">
        <f t="shared" si="1"/>
        <v>0</v>
      </c>
      <c r="Q182" s="201">
        <v>3.2079999999999997E-2</v>
      </c>
      <c r="R182" s="201">
        <f t="shared" si="2"/>
        <v>0.28871999999999998</v>
      </c>
      <c r="S182" s="201">
        <v>0</v>
      </c>
      <c r="T182" s="202">
        <f t="shared" si="3"/>
        <v>0</v>
      </c>
      <c r="AR182" s="24" t="s">
        <v>157</v>
      </c>
      <c r="AT182" s="24" t="s">
        <v>152</v>
      </c>
      <c r="AU182" s="24" t="s">
        <v>158</v>
      </c>
      <c r="AY182" s="24" t="s">
        <v>150</v>
      </c>
      <c r="BE182" s="203">
        <f t="shared" si="4"/>
        <v>0</v>
      </c>
      <c r="BF182" s="203">
        <f t="shared" si="5"/>
        <v>0</v>
      </c>
      <c r="BG182" s="203">
        <f t="shared" si="6"/>
        <v>0</v>
      </c>
      <c r="BH182" s="203">
        <f t="shared" si="7"/>
        <v>0</v>
      </c>
      <c r="BI182" s="203">
        <f t="shared" si="8"/>
        <v>0</v>
      </c>
      <c r="BJ182" s="24" t="s">
        <v>158</v>
      </c>
      <c r="BK182" s="203">
        <f t="shared" si="9"/>
        <v>0</v>
      </c>
      <c r="BL182" s="24" t="s">
        <v>157</v>
      </c>
      <c r="BM182" s="24" t="s">
        <v>303</v>
      </c>
    </row>
    <row r="183" spans="2:65" s="1" customFormat="1" ht="25.5" customHeight="1">
      <c r="B183" s="42"/>
      <c r="C183" s="192" t="s">
        <v>304</v>
      </c>
      <c r="D183" s="192" t="s">
        <v>152</v>
      </c>
      <c r="E183" s="193" t="s">
        <v>305</v>
      </c>
      <c r="F183" s="194" t="s">
        <v>306</v>
      </c>
      <c r="G183" s="195" t="s">
        <v>277</v>
      </c>
      <c r="H183" s="196">
        <v>2</v>
      </c>
      <c r="I183" s="197"/>
      <c r="J183" s="198">
        <f t="shared" si="0"/>
        <v>0</v>
      </c>
      <c r="K183" s="194" t="s">
        <v>156</v>
      </c>
      <c r="L183" s="62"/>
      <c r="M183" s="199" t="s">
        <v>23</v>
      </c>
      <c r="N183" s="200" t="s">
        <v>45</v>
      </c>
      <c r="O183" s="43"/>
      <c r="P183" s="201">
        <f t="shared" si="1"/>
        <v>0</v>
      </c>
      <c r="Q183" s="201">
        <v>3.909E-2</v>
      </c>
      <c r="R183" s="201">
        <f t="shared" si="2"/>
        <v>7.8179999999999999E-2</v>
      </c>
      <c r="S183" s="201">
        <v>0</v>
      </c>
      <c r="T183" s="202">
        <f t="shared" si="3"/>
        <v>0</v>
      </c>
      <c r="AR183" s="24" t="s">
        <v>157</v>
      </c>
      <c r="AT183" s="24" t="s">
        <v>152</v>
      </c>
      <c r="AU183" s="24" t="s">
        <v>158</v>
      </c>
      <c r="AY183" s="24" t="s">
        <v>150</v>
      </c>
      <c r="BE183" s="203">
        <f t="shared" si="4"/>
        <v>0</v>
      </c>
      <c r="BF183" s="203">
        <f t="shared" si="5"/>
        <v>0</v>
      </c>
      <c r="BG183" s="203">
        <f t="shared" si="6"/>
        <v>0</v>
      </c>
      <c r="BH183" s="203">
        <f t="shared" si="7"/>
        <v>0</v>
      </c>
      <c r="BI183" s="203">
        <f t="shared" si="8"/>
        <v>0</v>
      </c>
      <c r="BJ183" s="24" t="s">
        <v>158</v>
      </c>
      <c r="BK183" s="203">
        <f t="shared" si="9"/>
        <v>0</v>
      </c>
      <c r="BL183" s="24" t="s">
        <v>157</v>
      </c>
      <c r="BM183" s="24" t="s">
        <v>307</v>
      </c>
    </row>
    <row r="184" spans="2:65" s="1" customFormat="1" ht="25.5" customHeight="1">
      <c r="B184" s="42"/>
      <c r="C184" s="192" t="s">
        <v>308</v>
      </c>
      <c r="D184" s="192" t="s">
        <v>152</v>
      </c>
      <c r="E184" s="193" t="s">
        <v>309</v>
      </c>
      <c r="F184" s="194" t="s">
        <v>310</v>
      </c>
      <c r="G184" s="195" t="s">
        <v>277</v>
      </c>
      <c r="H184" s="196">
        <v>2</v>
      </c>
      <c r="I184" s="197"/>
      <c r="J184" s="198">
        <f t="shared" si="0"/>
        <v>0</v>
      </c>
      <c r="K184" s="194" t="s">
        <v>156</v>
      </c>
      <c r="L184" s="62"/>
      <c r="M184" s="199" t="s">
        <v>23</v>
      </c>
      <c r="N184" s="200" t="s">
        <v>45</v>
      </c>
      <c r="O184" s="43"/>
      <c r="P184" s="201">
        <f t="shared" si="1"/>
        <v>0</v>
      </c>
      <c r="Q184" s="201">
        <v>7.3209999999999997E-2</v>
      </c>
      <c r="R184" s="201">
        <f t="shared" si="2"/>
        <v>0.14641999999999999</v>
      </c>
      <c r="S184" s="201">
        <v>0</v>
      </c>
      <c r="T184" s="202">
        <f t="shared" si="3"/>
        <v>0</v>
      </c>
      <c r="AR184" s="24" t="s">
        <v>157</v>
      </c>
      <c r="AT184" s="24" t="s">
        <v>152</v>
      </c>
      <c r="AU184" s="24" t="s">
        <v>158</v>
      </c>
      <c r="AY184" s="24" t="s">
        <v>150</v>
      </c>
      <c r="BE184" s="203">
        <f t="shared" si="4"/>
        <v>0</v>
      </c>
      <c r="BF184" s="203">
        <f t="shared" si="5"/>
        <v>0</v>
      </c>
      <c r="BG184" s="203">
        <f t="shared" si="6"/>
        <v>0</v>
      </c>
      <c r="BH184" s="203">
        <f t="shared" si="7"/>
        <v>0</v>
      </c>
      <c r="BI184" s="203">
        <f t="shared" si="8"/>
        <v>0</v>
      </c>
      <c r="BJ184" s="24" t="s">
        <v>158</v>
      </c>
      <c r="BK184" s="203">
        <f t="shared" si="9"/>
        <v>0</v>
      </c>
      <c r="BL184" s="24" t="s">
        <v>157</v>
      </c>
      <c r="BM184" s="24" t="s">
        <v>311</v>
      </c>
    </row>
    <row r="185" spans="2:65" s="1" customFormat="1" ht="16.5" customHeight="1">
      <c r="B185" s="42"/>
      <c r="C185" s="192" t="s">
        <v>312</v>
      </c>
      <c r="D185" s="192" t="s">
        <v>152</v>
      </c>
      <c r="E185" s="193" t="s">
        <v>313</v>
      </c>
      <c r="F185" s="194" t="s">
        <v>314</v>
      </c>
      <c r="G185" s="195" t="s">
        <v>277</v>
      </c>
      <c r="H185" s="196">
        <v>4</v>
      </c>
      <c r="I185" s="197"/>
      <c r="J185" s="198">
        <f t="shared" si="0"/>
        <v>0</v>
      </c>
      <c r="K185" s="194" t="s">
        <v>156</v>
      </c>
      <c r="L185" s="62"/>
      <c r="M185" s="199" t="s">
        <v>23</v>
      </c>
      <c r="N185" s="200" t="s">
        <v>45</v>
      </c>
      <c r="O185" s="43"/>
      <c r="P185" s="201">
        <f t="shared" si="1"/>
        <v>0</v>
      </c>
      <c r="Q185" s="201">
        <v>5.4550000000000001E-2</v>
      </c>
      <c r="R185" s="201">
        <f t="shared" si="2"/>
        <v>0.21820000000000001</v>
      </c>
      <c r="S185" s="201">
        <v>0</v>
      </c>
      <c r="T185" s="202">
        <f t="shared" si="3"/>
        <v>0</v>
      </c>
      <c r="AR185" s="24" t="s">
        <v>157</v>
      </c>
      <c r="AT185" s="24" t="s">
        <v>152</v>
      </c>
      <c r="AU185" s="24" t="s">
        <v>158</v>
      </c>
      <c r="AY185" s="24" t="s">
        <v>150</v>
      </c>
      <c r="BE185" s="203">
        <f t="shared" si="4"/>
        <v>0</v>
      </c>
      <c r="BF185" s="203">
        <f t="shared" si="5"/>
        <v>0</v>
      </c>
      <c r="BG185" s="203">
        <f t="shared" si="6"/>
        <v>0</v>
      </c>
      <c r="BH185" s="203">
        <f t="shared" si="7"/>
        <v>0</v>
      </c>
      <c r="BI185" s="203">
        <f t="shared" si="8"/>
        <v>0</v>
      </c>
      <c r="BJ185" s="24" t="s">
        <v>158</v>
      </c>
      <c r="BK185" s="203">
        <f t="shared" si="9"/>
        <v>0</v>
      </c>
      <c r="BL185" s="24" t="s">
        <v>157</v>
      </c>
      <c r="BM185" s="24" t="s">
        <v>315</v>
      </c>
    </row>
    <row r="186" spans="2:65" s="11" customFormat="1" ht="13.5">
      <c r="B186" s="204"/>
      <c r="C186" s="205"/>
      <c r="D186" s="206" t="s">
        <v>160</v>
      </c>
      <c r="E186" s="207" t="s">
        <v>23</v>
      </c>
      <c r="F186" s="208" t="s">
        <v>316</v>
      </c>
      <c r="G186" s="205"/>
      <c r="H186" s="209">
        <v>4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160</v>
      </c>
      <c r="AU186" s="215" t="s">
        <v>158</v>
      </c>
      <c r="AV186" s="11" t="s">
        <v>158</v>
      </c>
      <c r="AW186" s="11" t="s">
        <v>36</v>
      </c>
      <c r="AX186" s="11" t="s">
        <v>78</v>
      </c>
      <c r="AY186" s="215" t="s">
        <v>150</v>
      </c>
    </row>
    <row r="187" spans="2:65" s="1" customFormat="1" ht="16.5" customHeight="1">
      <c r="B187" s="42"/>
      <c r="C187" s="192" t="s">
        <v>317</v>
      </c>
      <c r="D187" s="192" t="s">
        <v>152</v>
      </c>
      <c r="E187" s="193" t="s">
        <v>318</v>
      </c>
      <c r="F187" s="194" t="s">
        <v>319</v>
      </c>
      <c r="G187" s="195" t="s">
        <v>172</v>
      </c>
      <c r="H187" s="196">
        <v>12.255000000000001</v>
      </c>
      <c r="I187" s="197"/>
      <c r="J187" s="198">
        <f>ROUND(I187*H187,2)</f>
        <v>0</v>
      </c>
      <c r="K187" s="194" t="s">
        <v>156</v>
      </c>
      <c r="L187" s="62"/>
      <c r="M187" s="199" t="s">
        <v>23</v>
      </c>
      <c r="N187" s="200" t="s">
        <v>45</v>
      </c>
      <c r="O187" s="43"/>
      <c r="P187" s="201">
        <f>O187*H187</f>
        <v>0</v>
      </c>
      <c r="Q187" s="201">
        <v>2.8570000000000002E-2</v>
      </c>
      <c r="R187" s="201">
        <f>Q187*H187</f>
        <v>0.35012535000000006</v>
      </c>
      <c r="S187" s="201">
        <v>0</v>
      </c>
      <c r="T187" s="202">
        <f>S187*H187</f>
        <v>0</v>
      </c>
      <c r="AR187" s="24" t="s">
        <v>157</v>
      </c>
      <c r="AT187" s="24" t="s">
        <v>152</v>
      </c>
      <c r="AU187" s="24" t="s">
        <v>158</v>
      </c>
      <c r="AY187" s="24" t="s">
        <v>150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4" t="s">
        <v>158</v>
      </c>
      <c r="BK187" s="203">
        <f>ROUND(I187*H187,2)</f>
        <v>0</v>
      </c>
      <c r="BL187" s="24" t="s">
        <v>157</v>
      </c>
      <c r="BM187" s="24" t="s">
        <v>320</v>
      </c>
    </row>
    <row r="188" spans="2:65" s="11" customFormat="1" ht="13.5">
      <c r="B188" s="204"/>
      <c r="C188" s="205"/>
      <c r="D188" s="206" t="s">
        <v>160</v>
      </c>
      <c r="E188" s="207" t="s">
        <v>23</v>
      </c>
      <c r="F188" s="208" t="s">
        <v>321</v>
      </c>
      <c r="G188" s="205"/>
      <c r="H188" s="209">
        <v>12.255000000000001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160</v>
      </c>
      <c r="AU188" s="215" t="s">
        <v>158</v>
      </c>
      <c r="AV188" s="11" t="s">
        <v>158</v>
      </c>
      <c r="AW188" s="11" t="s">
        <v>36</v>
      </c>
      <c r="AX188" s="11" t="s">
        <v>78</v>
      </c>
      <c r="AY188" s="215" t="s">
        <v>150</v>
      </c>
    </row>
    <row r="189" spans="2:65" s="1" customFormat="1" ht="25.5" customHeight="1">
      <c r="B189" s="42"/>
      <c r="C189" s="192" t="s">
        <v>322</v>
      </c>
      <c r="D189" s="192" t="s">
        <v>152</v>
      </c>
      <c r="E189" s="193" t="s">
        <v>323</v>
      </c>
      <c r="F189" s="194" t="s">
        <v>324</v>
      </c>
      <c r="G189" s="195" t="s">
        <v>172</v>
      </c>
      <c r="H189" s="196">
        <v>1.706</v>
      </c>
      <c r="I189" s="197"/>
      <c r="J189" s="198">
        <f>ROUND(I189*H189,2)</f>
        <v>0</v>
      </c>
      <c r="K189" s="194" t="s">
        <v>156</v>
      </c>
      <c r="L189" s="62"/>
      <c r="M189" s="199" t="s">
        <v>23</v>
      </c>
      <c r="N189" s="200" t="s">
        <v>45</v>
      </c>
      <c r="O189" s="43"/>
      <c r="P189" s="201">
        <f>O189*H189</f>
        <v>0</v>
      </c>
      <c r="Q189" s="201">
        <v>0.10891000000000001</v>
      </c>
      <c r="R189" s="201">
        <f>Q189*H189</f>
        <v>0.18580046</v>
      </c>
      <c r="S189" s="201">
        <v>0</v>
      </c>
      <c r="T189" s="202">
        <f>S189*H189</f>
        <v>0</v>
      </c>
      <c r="AR189" s="24" t="s">
        <v>157</v>
      </c>
      <c r="AT189" s="24" t="s">
        <v>152</v>
      </c>
      <c r="AU189" s="24" t="s">
        <v>158</v>
      </c>
      <c r="AY189" s="24" t="s">
        <v>150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158</v>
      </c>
      <c r="BK189" s="203">
        <f>ROUND(I189*H189,2)</f>
        <v>0</v>
      </c>
      <c r="BL189" s="24" t="s">
        <v>157</v>
      </c>
      <c r="BM189" s="24" t="s">
        <v>325</v>
      </c>
    </row>
    <row r="190" spans="2:65" s="11" customFormat="1" ht="13.5">
      <c r="B190" s="204"/>
      <c r="C190" s="205"/>
      <c r="D190" s="206" t="s">
        <v>160</v>
      </c>
      <c r="E190" s="207" t="s">
        <v>23</v>
      </c>
      <c r="F190" s="208" t="s">
        <v>326</v>
      </c>
      <c r="G190" s="205"/>
      <c r="H190" s="209">
        <v>1.706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160</v>
      </c>
      <c r="AU190" s="215" t="s">
        <v>158</v>
      </c>
      <c r="AV190" s="11" t="s">
        <v>158</v>
      </c>
      <c r="AW190" s="11" t="s">
        <v>36</v>
      </c>
      <c r="AX190" s="11" t="s">
        <v>78</v>
      </c>
      <c r="AY190" s="215" t="s">
        <v>150</v>
      </c>
    </row>
    <row r="191" spans="2:65" s="1" customFormat="1" ht="25.5" customHeight="1">
      <c r="B191" s="42"/>
      <c r="C191" s="192" t="s">
        <v>327</v>
      </c>
      <c r="D191" s="192" t="s">
        <v>152</v>
      </c>
      <c r="E191" s="193" t="s">
        <v>328</v>
      </c>
      <c r="F191" s="194" t="s">
        <v>329</v>
      </c>
      <c r="G191" s="195" t="s">
        <v>330</v>
      </c>
      <c r="H191" s="196">
        <v>13.84</v>
      </c>
      <c r="I191" s="197"/>
      <c r="J191" s="198">
        <f>ROUND(I191*H191,2)</f>
        <v>0</v>
      </c>
      <c r="K191" s="194" t="s">
        <v>23</v>
      </c>
      <c r="L191" s="62"/>
      <c r="M191" s="199" t="s">
        <v>23</v>
      </c>
      <c r="N191" s="200" t="s">
        <v>45</v>
      </c>
      <c r="O191" s="43"/>
      <c r="P191" s="201">
        <f>O191*H191</f>
        <v>0</v>
      </c>
      <c r="Q191" s="201">
        <v>1.2E-4</v>
      </c>
      <c r="R191" s="201">
        <f>Q191*H191</f>
        <v>1.6608E-3</v>
      </c>
      <c r="S191" s="201">
        <v>0</v>
      </c>
      <c r="T191" s="202">
        <f>S191*H191</f>
        <v>0</v>
      </c>
      <c r="AR191" s="24" t="s">
        <v>157</v>
      </c>
      <c r="AT191" s="24" t="s">
        <v>152</v>
      </c>
      <c r="AU191" s="24" t="s">
        <v>158</v>
      </c>
      <c r="AY191" s="24" t="s">
        <v>150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158</v>
      </c>
      <c r="BK191" s="203">
        <f>ROUND(I191*H191,2)</f>
        <v>0</v>
      </c>
      <c r="BL191" s="24" t="s">
        <v>157</v>
      </c>
      <c r="BM191" s="24" t="s">
        <v>331</v>
      </c>
    </row>
    <row r="192" spans="2:65" s="11" customFormat="1" ht="13.5">
      <c r="B192" s="204"/>
      <c r="C192" s="205"/>
      <c r="D192" s="206" t="s">
        <v>160</v>
      </c>
      <c r="E192" s="207" t="s">
        <v>23</v>
      </c>
      <c r="F192" s="208" t="s">
        <v>332</v>
      </c>
      <c r="G192" s="205"/>
      <c r="H192" s="209">
        <v>13.84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160</v>
      </c>
      <c r="AU192" s="215" t="s">
        <v>158</v>
      </c>
      <c r="AV192" s="11" t="s">
        <v>158</v>
      </c>
      <c r="AW192" s="11" t="s">
        <v>36</v>
      </c>
      <c r="AX192" s="11" t="s">
        <v>78</v>
      </c>
      <c r="AY192" s="215" t="s">
        <v>150</v>
      </c>
    </row>
    <row r="193" spans="2:65" s="1" customFormat="1" ht="16.5" customHeight="1">
      <c r="B193" s="42"/>
      <c r="C193" s="192" t="s">
        <v>333</v>
      </c>
      <c r="D193" s="192" t="s">
        <v>152</v>
      </c>
      <c r="E193" s="193" t="s">
        <v>334</v>
      </c>
      <c r="F193" s="194" t="s">
        <v>335</v>
      </c>
      <c r="G193" s="195" t="s">
        <v>172</v>
      </c>
      <c r="H193" s="196">
        <v>81.643000000000001</v>
      </c>
      <c r="I193" s="197"/>
      <c r="J193" s="198">
        <f>ROUND(I193*H193,2)</f>
        <v>0</v>
      </c>
      <c r="K193" s="194" t="s">
        <v>156</v>
      </c>
      <c r="L193" s="62"/>
      <c r="M193" s="199" t="s">
        <v>23</v>
      </c>
      <c r="N193" s="200" t="s">
        <v>45</v>
      </c>
      <c r="O193" s="43"/>
      <c r="P193" s="201">
        <f>O193*H193</f>
        <v>0</v>
      </c>
      <c r="Q193" s="201">
        <v>8.6260000000000003E-2</v>
      </c>
      <c r="R193" s="201">
        <f>Q193*H193</f>
        <v>7.0425251800000002</v>
      </c>
      <c r="S193" s="201">
        <v>0</v>
      </c>
      <c r="T193" s="202">
        <f>S193*H193</f>
        <v>0</v>
      </c>
      <c r="AR193" s="24" t="s">
        <v>157</v>
      </c>
      <c r="AT193" s="24" t="s">
        <v>152</v>
      </c>
      <c r="AU193" s="24" t="s">
        <v>158</v>
      </c>
      <c r="AY193" s="24" t="s">
        <v>150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4" t="s">
        <v>158</v>
      </c>
      <c r="BK193" s="203">
        <f>ROUND(I193*H193,2)</f>
        <v>0</v>
      </c>
      <c r="BL193" s="24" t="s">
        <v>157</v>
      </c>
      <c r="BM193" s="24" t="s">
        <v>336</v>
      </c>
    </row>
    <row r="194" spans="2:65" s="13" customFormat="1" ht="13.5">
      <c r="B194" s="227"/>
      <c r="C194" s="228"/>
      <c r="D194" s="206" t="s">
        <v>160</v>
      </c>
      <c r="E194" s="229" t="s">
        <v>23</v>
      </c>
      <c r="F194" s="230" t="s">
        <v>337</v>
      </c>
      <c r="G194" s="228"/>
      <c r="H194" s="229" t="s">
        <v>23</v>
      </c>
      <c r="I194" s="231"/>
      <c r="J194" s="228"/>
      <c r="K194" s="228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160</v>
      </c>
      <c r="AU194" s="236" t="s">
        <v>158</v>
      </c>
      <c r="AV194" s="13" t="s">
        <v>78</v>
      </c>
      <c r="AW194" s="13" t="s">
        <v>36</v>
      </c>
      <c r="AX194" s="13" t="s">
        <v>73</v>
      </c>
      <c r="AY194" s="236" t="s">
        <v>150</v>
      </c>
    </row>
    <row r="195" spans="2:65" s="11" customFormat="1" ht="13.5">
      <c r="B195" s="204"/>
      <c r="C195" s="205"/>
      <c r="D195" s="206" t="s">
        <v>160</v>
      </c>
      <c r="E195" s="207" t="s">
        <v>23</v>
      </c>
      <c r="F195" s="208" t="s">
        <v>338</v>
      </c>
      <c r="G195" s="205"/>
      <c r="H195" s="209">
        <v>19.247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160</v>
      </c>
      <c r="AU195" s="215" t="s">
        <v>158</v>
      </c>
      <c r="AV195" s="11" t="s">
        <v>158</v>
      </c>
      <c r="AW195" s="11" t="s">
        <v>36</v>
      </c>
      <c r="AX195" s="11" t="s">
        <v>73</v>
      </c>
      <c r="AY195" s="215" t="s">
        <v>150</v>
      </c>
    </row>
    <row r="196" spans="2:65" s="11" customFormat="1" ht="13.5">
      <c r="B196" s="204"/>
      <c r="C196" s="205"/>
      <c r="D196" s="206" t="s">
        <v>160</v>
      </c>
      <c r="E196" s="207" t="s">
        <v>23</v>
      </c>
      <c r="F196" s="208" t="s">
        <v>339</v>
      </c>
      <c r="G196" s="205"/>
      <c r="H196" s="209">
        <v>17.712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160</v>
      </c>
      <c r="AU196" s="215" t="s">
        <v>158</v>
      </c>
      <c r="AV196" s="11" t="s">
        <v>158</v>
      </c>
      <c r="AW196" s="11" t="s">
        <v>36</v>
      </c>
      <c r="AX196" s="11" t="s">
        <v>73</v>
      </c>
      <c r="AY196" s="215" t="s">
        <v>150</v>
      </c>
    </row>
    <row r="197" spans="2:65" s="11" customFormat="1" ht="27">
      <c r="B197" s="204"/>
      <c r="C197" s="205"/>
      <c r="D197" s="206" t="s">
        <v>160</v>
      </c>
      <c r="E197" s="207" t="s">
        <v>23</v>
      </c>
      <c r="F197" s="208" t="s">
        <v>340</v>
      </c>
      <c r="G197" s="205"/>
      <c r="H197" s="209">
        <v>44.683999999999997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160</v>
      </c>
      <c r="AU197" s="215" t="s">
        <v>158</v>
      </c>
      <c r="AV197" s="11" t="s">
        <v>158</v>
      </c>
      <c r="AW197" s="11" t="s">
        <v>36</v>
      </c>
      <c r="AX197" s="11" t="s">
        <v>73</v>
      </c>
      <c r="AY197" s="215" t="s">
        <v>150</v>
      </c>
    </row>
    <row r="198" spans="2:65" s="12" customFormat="1" ht="13.5">
      <c r="B198" s="216"/>
      <c r="C198" s="217"/>
      <c r="D198" s="206" t="s">
        <v>160</v>
      </c>
      <c r="E198" s="218" t="s">
        <v>23</v>
      </c>
      <c r="F198" s="219" t="s">
        <v>163</v>
      </c>
      <c r="G198" s="217"/>
      <c r="H198" s="220">
        <v>81.643000000000001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160</v>
      </c>
      <c r="AU198" s="226" t="s">
        <v>158</v>
      </c>
      <c r="AV198" s="12" t="s">
        <v>157</v>
      </c>
      <c r="AW198" s="12" t="s">
        <v>36</v>
      </c>
      <c r="AX198" s="12" t="s">
        <v>78</v>
      </c>
      <c r="AY198" s="226" t="s">
        <v>150</v>
      </c>
    </row>
    <row r="199" spans="2:65" s="1" customFormat="1" ht="16.5" customHeight="1">
      <c r="B199" s="42"/>
      <c r="C199" s="192" t="s">
        <v>341</v>
      </c>
      <c r="D199" s="192" t="s">
        <v>152</v>
      </c>
      <c r="E199" s="193" t="s">
        <v>342</v>
      </c>
      <c r="F199" s="194" t="s">
        <v>343</v>
      </c>
      <c r="G199" s="195" t="s">
        <v>172</v>
      </c>
      <c r="H199" s="196">
        <v>29.815000000000001</v>
      </c>
      <c r="I199" s="197"/>
      <c r="J199" s="198">
        <f>ROUND(I199*H199,2)</f>
        <v>0</v>
      </c>
      <c r="K199" s="194" t="s">
        <v>156</v>
      </c>
      <c r="L199" s="62"/>
      <c r="M199" s="199" t="s">
        <v>23</v>
      </c>
      <c r="N199" s="200" t="s">
        <v>45</v>
      </c>
      <c r="O199" s="43"/>
      <c r="P199" s="201">
        <f>O199*H199</f>
        <v>0</v>
      </c>
      <c r="Q199" s="201">
        <v>0.10324999999999999</v>
      </c>
      <c r="R199" s="201">
        <f>Q199*H199</f>
        <v>3.0783987499999999</v>
      </c>
      <c r="S199" s="201">
        <v>0</v>
      </c>
      <c r="T199" s="202">
        <f>S199*H199</f>
        <v>0</v>
      </c>
      <c r="AR199" s="24" t="s">
        <v>157</v>
      </c>
      <c r="AT199" s="24" t="s">
        <v>152</v>
      </c>
      <c r="AU199" s="24" t="s">
        <v>158</v>
      </c>
      <c r="AY199" s="24" t="s">
        <v>150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24" t="s">
        <v>158</v>
      </c>
      <c r="BK199" s="203">
        <f>ROUND(I199*H199,2)</f>
        <v>0</v>
      </c>
      <c r="BL199" s="24" t="s">
        <v>157</v>
      </c>
      <c r="BM199" s="24" t="s">
        <v>344</v>
      </c>
    </row>
    <row r="200" spans="2:65" s="11" customFormat="1" ht="13.5">
      <c r="B200" s="204"/>
      <c r="C200" s="205"/>
      <c r="D200" s="206" t="s">
        <v>160</v>
      </c>
      <c r="E200" s="207" t="s">
        <v>23</v>
      </c>
      <c r="F200" s="208" t="s">
        <v>345</v>
      </c>
      <c r="G200" s="205"/>
      <c r="H200" s="209">
        <v>29.2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160</v>
      </c>
      <c r="AU200" s="215" t="s">
        <v>158</v>
      </c>
      <c r="AV200" s="11" t="s">
        <v>158</v>
      </c>
      <c r="AW200" s="11" t="s">
        <v>36</v>
      </c>
      <c r="AX200" s="11" t="s">
        <v>73</v>
      </c>
      <c r="AY200" s="215" t="s">
        <v>150</v>
      </c>
    </row>
    <row r="201" spans="2:65" s="11" customFormat="1" ht="13.5">
      <c r="B201" s="204"/>
      <c r="C201" s="205"/>
      <c r="D201" s="206" t="s">
        <v>160</v>
      </c>
      <c r="E201" s="207" t="s">
        <v>23</v>
      </c>
      <c r="F201" s="208" t="s">
        <v>346</v>
      </c>
      <c r="G201" s="205"/>
      <c r="H201" s="209">
        <v>0.61499999999999999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160</v>
      </c>
      <c r="AU201" s="215" t="s">
        <v>158</v>
      </c>
      <c r="AV201" s="11" t="s">
        <v>158</v>
      </c>
      <c r="AW201" s="11" t="s">
        <v>36</v>
      </c>
      <c r="AX201" s="11" t="s">
        <v>73</v>
      </c>
      <c r="AY201" s="215" t="s">
        <v>150</v>
      </c>
    </row>
    <row r="202" spans="2:65" s="12" customFormat="1" ht="13.5">
      <c r="B202" s="216"/>
      <c r="C202" s="217"/>
      <c r="D202" s="206" t="s">
        <v>160</v>
      </c>
      <c r="E202" s="218" t="s">
        <v>23</v>
      </c>
      <c r="F202" s="219" t="s">
        <v>163</v>
      </c>
      <c r="G202" s="217"/>
      <c r="H202" s="220">
        <v>29.815000000000001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160</v>
      </c>
      <c r="AU202" s="226" t="s">
        <v>158</v>
      </c>
      <c r="AV202" s="12" t="s">
        <v>157</v>
      </c>
      <c r="AW202" s="12" t="s">
        <v>36</v>
      </c>
      <c r="AX202" s="12" t="s">
        <v>78</v>
      </c>
      <c r="AY202" s="226" t="s">
        <v>150</v>
      </c>
    </row>
    <row r="203" spans="2:65" s="1" customFormat="1" ht="16.5" customHeight="1">
      <c r="B203" s="42"/>
      <c r="C203" s="192" t="s">
        <v>347</v>
      </c>
      <c r="D203" s="192" t="s">
        <v>152</v>
      </c>
      <c r="E203" s="193" t="s">
        <v>348</v>
      </c>
      <c r="F203" s="194" t="s">
        <v>349</v>
      </c>
      <c r="G203" s="195" t="s">
        <v>330</v>
      </c>
      <c r="H203" s="196">
        <v>49.6</v>
      </c>
      <c r="I203" s="197"/>
      <c r="J203" s="198">
        <f>ROUND(I203*H203,2)</f>
        <v>0</v>
      </c>
      <c r="K203" s="194" t="s">
        <v>156</v>
      </c>
      <c r="L203" s="62"/>
      <c r="M203" s="199" t="s">
        <v>23</v>
      </c>
      <c r="N203" s="200" t="s">
        <v>45</v>
      </c>
      <c r="O203" s="43"/>
      <c r="P203" s="201">
        <f>O203*H203</f>
        <v>0</v>
      </c>
      <c r="Q203" s="201">
        <v>1.2E-4</v>
      </c>
      <c r="R203" s="201">
        <f>Q203*H203</f>
        <v>5.9520000000000007E-3</v>
      </c>
      <c r="S203" s="201">
        <v>0</v>
      </c>
      <c r="T203" s="202">
        <f>S203*H203</f>
        <v>0</v>
      </c>
      <c r="AR203" s="24" t="s">
        <v>157</v>
      </c>
      <c r="AT203" s="24" t="s">
        <v>152</v>
      </c>
      <c r="AU203" s="24" t="s">
        <v>158</v>
      </c>
      <c r="AY203" s="24" t="s">
        <v>150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4" t="s">
        <v>158</v>
      </c>
      <c r="BK203" s="203">
        <f>ROUND(I203*H203,2)</f>
        <v>0</v>
      </c>
      <c r="BL203" s="24" t="s">
        <v>157</v>
      </c>
      <c r="BM203" s="24" t="s">
        <v>350</v>
      </c>
    </row>
    <row r="204" spans="2:65" s="11" customFormat="1" ht="13.5">
      <c r="B204" s="204"/>
      <c r="C204" s="205"/>
      <c r="D204" s="206" t="s">
        <v>160</v>
      </c>
      <c r="E204" s="207" t="s">
        <v>23</v>
      </c>
      <c r="F204" s="208" t="s">
        <v>351</v>
      </c>
      <c r="G204" s="205"/>
      <c r="H204" s="209">
        <v>43.12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160</v>
      </c>
      <c r="AU204" s="215" t="s">
        <v>158</v>
      </c>
      <c r="AV204" s="11" t="s">
        <v>158</v>
      </c>
      <c r="AW204" s="11" t="s">
        <v>36</v>
      </c>
      <c r="AX204" s="11" t="s">
        <v>73</v>
      </c>
      <c r="AY204" s="215" t="s">
        <v>150</v>
      </c>
    </row>
    <row r="205" spans="2:65" s="11" customFormat="1" ht="13.5">
      <c r="B205" s="204"/>
      <c r="C205" s="205"/>
      <c r="D205" s="206" t="s">
        <v>160</v>
      </c>
      <c r="E205" s="207" t="s">
        <v>23</v>
      </c>
      <c r="F205" s="208" t="s">
        <v>352</v>
      </c>
      <c r="G205" s="205"/>
      <c r="H205" s="209">
        <v>6.48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160</v>
      </c>
      <c r="AU205" s="215" t="s">
        <v>158</v>
      </c>
      <c r="AV205" s="11" t="s">
        <v>158</v>
      </c>
      <c r="AW205" s="11" t="s">
        <v>36</v>
      </c>
      <c r="AX205" s="11" t="s">
        <v>73</v>
      </c>
      <c r="AY205" s="215" t="s">
        <v>150</v>
      </c>
    </row>
    <row r="206" spans="2:65" s="12" customFormat="1" ht="13.5">
      <c r="B206" s="216"/>
      <c r="C206" s="217"/>
      <c r="D206" s="206" t="s">
        <v>160</v>
      </c>
      <c r="E206" s="218" t="s">
        <v>23</v>
      </c>
      <c r="F206" s="219" t="s">
        <v>163</v>
      </c>
      <c r="G206" s="217"/>
      <c r="H206" s="220">
        <v>49.6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160</v>
      </c>
      <c r="AU206" s="226" t="s">
        <v>158</v>
      </c>
      <c r="AV206" s="12" t="s">
        <v>157</v>
      </c>
      <c r="AW206" s="12" t="s">
        <v>36</v>
      </c>
      <c r="AX206" s="12" t="s">
        <v>78</v>
      </c>
      <c r="AY206" s="226" t="s">
        <v>150</v>
      </c>
    </row>
    <row r="207" spans="2:65" s="1" customFormat="1" ht="16.5" customHeight="1">
      <c r="B207" s="42"/>
      <c r="C207" s="192" t="s">
        <v>353</v>
      </c>
      <c r="D207" s="192" t="s">
        <v>152</v>
      </c>
      <c r="E207" s="193" t="s">
        <v>354</v>
      </c>
      <c r="F207" s="194" t="s">
        <v>355</v>
      </c>
      <c r="G207" s="195" t="s">
        <v>330</v>
      </c>
      <c r="H207" s="196">
        <v>12.9</v>
      </c>
      <c r="I207" s="197"/>
      <c r="J207" s="198">
        <f>ROUND(I207*H207,2)</f>
        <v>0</v>
      </c>
      <c r="K207" s="194" t="s">
        <v>156</v>
      </c>
      <c r="L207" s="62"/>
      <c r="M207" s="199" t="s">
        <v>23</v>
      </c>
      <c r="N207" s="200" t="s">
        <v>45</v>
      </c>
      <c r="O207" s="43"/>
      <c r="P207" s="201">
        <f>O207*H207</f>
        <v>0</v>
      </c>
      <c r="Q207" s="201">
        <v>2.0000000000000001E-4</v>
      </c>
      <c r="R207" s="201">
        <f>Q207*H207</f>
        <v>2.5800000000000003E-3</v>
      </c>
      <c r="S207" s="201">
        <v>0</v>
      </c>
      <c r="T207" s="202">
        <f>S207*H207</f>
        <v>0</v>
      </c>
      <c r="AR207" s="24" t="s">
        <v>157</v>
      </c>
      <c r="AT207" s="24" t="s">
        <v>152</v>
      </c>
      <c r="AU207" s="24" t="s">
        <v>158</v>
      </c>
      <c r="AY207" s="24" t="s">
        <v>150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158</v>
      </c>
      <c r="BK207" s="203">
        <f>ROUND(I207*H207,2)</f>
        <v>0</v>
      </c>
      <c r="BL207" s="24" t="s">
        <v>157</v>
      </c>
      <c r="BM207" s="24" t="s">
        <v>356</v>
      </c>
    </row>
    <row r="208" spans="2:65" s="11" customFormat="1" ht="13.5">
      <c r="B208" s="204"/>
      <c r="C208" s="205"/>
      <c r="D208" s="206" t="s">
        <v>160</v>
      </c>
      <c r="E208" s="207" t="s">
        <v>23</v>
      </c>
      <c r="F208" s="208" t="s">
        <v>357</v>
      </c>
      <c r="G208" s="205"/>
      <c r="H208" s="209">
        <v>9.66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160</v>
      </c>
      <c r="AU208" s="215" t="s">
        <v>158</v>
      </c>
      <c r="AV208" s="11" t="s">
        <v>158</v>
      </c>
      <c r="AW208" s="11" t="s">
        <v>36</v>
      </c>
      <c r="AX208" s="11" t="s">
        <v>73</v>
      </c>
      <c r="AY208" s="215" t="s">
        <v>150</v>
      </c>
    </row>
    <row r="209" spans="2:65" s="11" customFormat="1" ht="13.5">
      <c r="B209" s="204"/>
      <c r="C209" s="205"/>
      <c r="D209" s="206" t="s">
        <v>160</v>
      </c>
      <c r="E209" s="207" t="s">
        <v>23</v>
      </c>
      <c r="F209" s="208" t="s">
        <v>358</v>
      </c>
      <c r="G209" s="205"/>
      <c r="H209" s="209">
        <v>3.24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160</v>
      </c>
      <c r="AU209" s="215" t="s">
        <v>158</v>
      </c>
      <c r="AV209" s="11" t="s">
        <v>158</v>
      </c>
      <c r="AW209" s="11" t="s">
        <v>36</v>
      </c>
      <c r="AX209" s="11" t="s">
        <v>73</v>
      </c>
      <c r="AY209" s="215" t="s">
        <v>150</v>
      </c>
    </row>
    <row r="210" spans="2:65" s="12" customFormat="1" ht="13.5">
      <c r="B210" s="216"/>
      <c r="C210" s="217"/>
      <c r="D210" s="206" t="s">
        <v>160</v>
      </c>
      <c r="E210" s="218" t="s">
        <v>23</v>
      </c>
      <c r="F210" s="219" t="s">
        <v>163</v>
      </c>
      <c r="G210" s="217"/>
      <c r="H210" s="220">
        <v>12.9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160</v>
      </c>
      <c r="AU210" s="226" t="s">
        <v>158</v>
      </c>
      <c r="AV210" s="12" t="s">
        <v>157</v>
      </c>
      <c r="AW210" s="12" t="s">
        <v>36</v>
      </c>
      <c r="AX210" s="12" t="s">
        <v>78</v>
      </c>
      <c r="AY210" s="226" t="s">
        <v>150</v>
      </c>
    </row>
    <row r="211" spans="2:65" s="1" customFormat="1" ht="16.5" customHeight="1">
      <c r="B211" s="42"/>
      <c r="C211" s="192" t="s">
        <v>359</v>
      </c>
      <c r="D211" s="192" t="s">
        <v>152</v>
      </c>
      <c r="E211" s="193" t="s">
        <v>360</v>
      </c>
      <c r="F211" s="194" t="s">
        <v>361</v>
      </c>
      <c r="G211" s="195" t="s">
        <v>172</v>
      </c>
      <c r="H211" s="196">
        <v>9.6530000000000005</v>
      </c>
      <c r="I211" s="197"/>
      <c r="J211" s="198">
        <f>ROUND(I211*H211,2)</f>
        <v>0</v>
      </c>
      <c r="K211" s="194" t="s">
        <v>156</v>
      </c>
      <c r="L211" s="62"/>
      <c r="M211" s="199" t="s">
        <v>23</v>
      </c>
      <c r="N211" s="200" t="s">
        <v>45</v>
      </c>
      <c r="O211" s="43"/>
      <c r="P211" s="201">
        <f>O211*H211</f>
        <v>0</v>
      </c>
      <c r="Q211" s="201">
        <v>0.1386</v>
      </c>
      <c r="R211" s="201">
        <f>Q211*H211</f>
        <v>1.3379058000000001</v>
      </c>
      <c r="S211" s="201">
        <v>0</v>
      </c>
      <c r="T211" s="202">
        <f>S211*H211</f>
        <v>0</v>
      </c>
      <c r="AR211" s="24" t="s">
        <v>157</v>
      </c>
      <c r="AT211" s="24" t="s">
        <v>152</v>
      </c>
      <c r="AU211" s="24" t="s">
        <v>158</v>
      </c>
      <c r="AY211" s="24" t="s">
        <v>150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158</v>
      </c>
      <c r="BK211" s="203">
        <f>ROUND(I211*H211,2)</f>
        <v>0</v>
      </c>
      <c r="BL211" s="24" t="s">
        <v>157</v>
      </c>
      <c r="BM211" s="24" t="s">
        <v>362</v>
      </c>
    </row>
    <row r="212" spans="2:65" s="11" customFormat="1" ht="13.5">
      <c r="B212" s="204"/>
      <c r="C212" s="205"/>
      <c r="D212" s="206" t="s">
        <v>160</v>
      </c>
      <c r="E212" s="207" t="s">
        <v>23</v>
      </c>
      <c r="F212" s="208" t="s">
        <v>363</v>
      </c>
      <c r="G212" s="205"/>
      <c r="H212" s="209">
        <v>9.6530000000000005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160</v>
      </c>
      <c r="AU212" s="215" t="s">
        <v>158</v>
      </c>
      <c r="AV212" s="11" t="s">
        <v>158</v>
      </c>
      <c r="AW212" s="11" t="s">
        <v>36</v>
      </c>
      <c r="AX212" s="11" t="s">
        <v>78</v>
      </c>
      <c r="AY212" s="215" t="s">
        <v>150</v>
      </c>
    </row>
    <row r="213" spans="2:65" s="1" customFormat="1" ht="16.5" customHeight="1">
      <c r="B213" s="42"/>
      <c r="C213" s="192" t="s">
        <v>364</v>
      </c>
      <c r="D213" s="192" t="s">
        <v>152</v>
      </c>
      <c r="E213" s="193" t="s">
        <v>365</v>
      </c>
      <c r="F213" s="194" t="s">
        <v>366</v>
      </c>
      <c r="G213" s="195" t="s">
        <v>172</v>
      </c>
      <c r="H213" s="196">
        <v>3.5950000000000002</v>
      </c>
      <c r="I213" s="197"/>
      <c r="J213" s="198">
        <f>ROUND(I213*H213,2)</f>
        <v>0</v>
      </c>
      <c r="K213" s="194" t="s">
        <v>156</v>
      </c>
      <c r="L213" s="62"/>
      <c r="M213" s="199" t="s">
        <v>23</v>
      </c>
      <c r="N213" s="200" t="s">
        <v>45</v>
      </c>
      <c r="O213" s="43"/>
      <c r="P213" s="201">
        <f>O213*H213</f>
        <v>0</v>
      </c>
      <c r="Q213" s="201">
        <v>0.10745</v>
      </c>
      <c r="R213" s="201">
        <f>Q213*H213</f>
        <v>0.38628275000000001</v>
      </c>
      <c r="S213" s="201">
        <v>0</v>
      </c>
      <c r="T213" s="202">
        <f>S213*H213</f>
        <v>0</v>
      </c>
      <c r="AR213" s="24" t="s">
        <v>157</v>
      </c>
      <c r="AT213" s="24" t="s">
        <v>152</v>
      </c>
      <c r="AU213" s="24" t="s">
        <v>158</v>
      </c>
      <c r="AY213" s="24" t="s">
        <v>150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158</v>
      </c>
      <c r="BK213" s="203">
        <f>ROUND(I213*H213,2)</f>
        <v>0</v>
      </c>
      <c r="BL213" s="24" t="s">
        <v>157</v>
      </c>
      <c r="BM213" s="24" t="s">
        <v>367</v>
      </c>
    </row>
    <row r="214" spans="2:65" s="11" customFormat="1" ht="13.5">
      <c r="B214" s="204"/>
      <c r="C214" s="205"/>
      <c r="D214" s="206" t="s">
        <v>160</v>
      </c>
      <c r="E214" s="207" t="s">
        <v>23</v>
      </c>
      <c r="F214" s="208" t="s">
        <v>368</v>
      </c>
      <c r="G214" s="205"/>
      <c r="H214" s="209">
        <v>3.5950000000000002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160</v>
      </c>
      <c r="AU214" s="215" t="s">
        <v>158</v>
      </c>
      <c r="AV214" s="11" t="s">
        <v>158</v>
      </c>
      <c r="AW214" s="11" t="s">
        <v>36</v>
      </c>
      <c r="AX214" s="11" t="s">
        <v>78</v>
      </c>
      <c r="AY214" s="215" t="s">
        <v>150</v>
      </c>
    </row>
    <row r="215" spans="2:65" s="10" customFormat="1" ht="29.85" customHeight="1">
      <c r="B215" s="176"/>
      <c r="C215" s="177"/>
      <c r="D215" s="178" t="s">
        <v>72</v>
      </c>
      <c r="E215" s="190" t="s">
        <v>157</v>
      </c>
      <c r="F215" s="190" t="s">
        <v>369</v>
      </c>
      <c r="G215" s="177"/>
      <c r="H215" s="177"/>
      <c r="I215" s="180"/>
      <c r="J215" s="191">
        <f>BK215</f>
        <v>0</v>
      </c>
      <c r="K215" s="177"/>
      <c r="L215" s="182"/>
      <c r="M215" s="183"/>
      <c r="N215" s="184"/>
      <c r="O215" s="184"/>
      <c r="P215" s="185">
        <f>SUM(P216:P221)</f>
        <v>0</v>
      </c>
      <c r="Q215" s="184"/>
      <c r="R215" s="185">
        <f>SUM(R216:R221)</f>
        <v>3.22335656</v>
      </c>
      <c r="S215" s="184"/>
      <c r="T215" s="186">
        <f>SUM(T216:T221)</f>
        <v>0</v>
      </c>
      <c r="AR215" s="187" t="s">
        <v>78</v>
      </c>
      <c r="AT215" s="188" t="s">
        <v>72</v>
      </c>
      <c r="AU215" s="188" t="s">
        <v>78</v>
      </c>
      <c r="AY215" s="187" t="s">
        <v>150</v>
      </c>
      <c r="BK215" s="189">
        <f>SUM(BK216:BK221)</f>
        <v>0</v>
      </c>
    </row>
    <row r="216" spans="2:65" s="1" customFormat="1" ht="25.5" customHeight="1">
      <c r="B216" s="42"/>
      <c r="C216" s="192" t="s">
        <v>370</v>
      </c>
      <c r="D216" s="192" t="s">
        <v>152</v>
      </c>
      <c r="E216" s="193" t="s">
        <v>371</v>
      </c>
      <c r="F216" s="194" t="s">
        <v>372</v>
      </c>
      <c r="G216" s="195" t="s">
        <v>330</v>
      </c>
      <c r="H216" s="196">
        <v>6.2</v>
      </c>
      <c r="I216" s="197"/>
      <c r="J216" s="198">
        <f>ROUND(I216*H216,2)</f>
        <v>0</v>
      </c>
      <c r="K216" s="194" t="s">
        <v>23</v>
      </c>
      <c r="L216" s="62"/>
      <c r="M216" s="199" t="s">
        <v>23</v>
      </c>
      <c r="N216" s="200" t="s">
        <v>45</v>
      </c>
      <c r="O216" s="43"/>
      <c r="P216" s="201">
        <f>O216*H216</f>
        <v>0</v>
      </c>
      <c r="Q216" s="201">
        <v>0.16169</v>
      </c>
      <c r="R216" s="201">
        <f>Q216*H216</f>
        <v>1.002478</v>
      </c>
      <c r="S216" s="201">
        <v>0</v>
      </c>
      <c r="T216" s="202">
        <f>S216*H216</f>
        <v>0</v>
      </c>
      <c r="AR216" s="24" t="s">
        <v>157</v>
      </c>
      <c r="AT216" s="24" t="s">
        <v>152</v>
      </c>
      <c r="AU216" s="24" t="s">
        <v>158</v>
      </c>
      <c r="AY216" s="24" t="s">
        <v>150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4" t="s">
        <v>158</v>
      </c>
      <c r="BK216" s="203">
        <f>ROUND(I216*H216,2)</f>
        <v>0</v>
      </c>
      <c r="BL216" s="24" t="s">
        <v>157</v>
      </c>
      <c r="BM216" s="24" t="s">
        <v>373</v>
      </c>
    </row>
    <row r="217" spans="2:65" s="1" customFormat="1" ht="25.5" customHeight="1">
      <c r="B217" s="42"/>
      <c r="C217" s="192" t="s">
        <v>374</v>
      </c>
      <c r="D217" s="192" t="s">
        <v>152</v>
      </c>
      <c r="E217" s="193" t="s">
        <v>375</v>
      </c>
      <c r="F217" s="194" t="s">
        <v>376</v>
      </c>
      <c r="G217" s="195" t="s">
        <v>172</v>
      </c>
      <c r="H217" s="196">
        <v>1.1279999999999999</v>
      </c>
      <c r="I217" s="197"/>
      <c r="J217" s="198">
        <f>ROUND(I217*H217,2)</f>
        <v>0</v>
      </c>
      <c r="K217" s="194" t="s">
        <v>23</v>
      </c>
      <c r="L217" s="62"/>
      <c r="M217" s="199" t="s">
        <v>23</v>
      </c>
      <c r="N217" s="200" t="s">
        <v>45</v>
      </c>
      <c r="O217" s="43"/>
      <c r="P217" s="201">
        <f>O217*H217</f>
        <v>0</v>
      </c>
      <c r="Q217" s="201">
        <v>0.21312</v>
      </c>
      <c r="R217" s="201">
        <f>Q217*H217</f>
        <v>0.24039935999999998</v>
      </c>
      <c r="S217" s="201">
        <v>0</v>
      </c>
      <c r="T217" s="202">
        <f>S217*H217</f>
        <v>0</v>
      </c>
      <c r="AR217" s="24" t="s">
        <v>157</v>
      </c>
      <c r="AT217" s="24" t="s">
        <v>152</v>
      </c>
      <c r="AU217" s="24" t="s">
        <v>158</v>
      </c>
      <c r="AY217" s="24" t="s">
        <v>150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158</v>
      </c>
      <c r="BK217" s="203">
        <f>ROUND(I217*H217,2)</f>
        <v>0</v>
      </c>
      <c r="BL217" s="24" t="s">
        <v>157</v>
      </c>
      <c r="BM217" s="24" t="s">
        <v>377</v>
      </c>
    </row>
    <row r="218" spans="2:65" s="11" customFormat="1" ht="13.5">
      <c r="B218" s="204"/>
      <c r="C218" s="205"/>
      <c r="D218" s="206" t="s">
        <v>160</v>
      </c>
      <c r="E218" s="207" t="s">
        <v>23</v>
      </c>
      <c r="F218" s="208" t="s">
        <v>378</v>
      </c>
      <c r="G218" s="205"/>
      <c r="H218" s="209">
        <v>1.1279999999999999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160</v>
      </c>
      <c r="AU218" s="215" t="s">
        <v>158</v>
      </c>
      <c r="AV218" s="11" t="s">
        <v>158</v>
      </c>
      <c r="AW218" s="11" t="s">
        <v>36</v>
      </c>
      <c r="AX218" s="11" t="s">
        <v>78</v>
      </c>
      <c r="AY218" s="215" t="s">
        <v>150</v>
      </c>
    </row>
    <row r="219" spans="2:65" s="1" customFormat="1" ht="16.5" customHeight="1">
      <c r="B219" s="42"/>
      <c r="C219" s="192" t="s">
        <v>379</v>
      </c>
      <c r="D219" s="192" t="s">
        <v>152</v>
      </c>
      <c r="E219" s="193" t="s">
        <v>380</v>
      </c>
      <c r="F219" s="194" t="s">
        <v>381</v>
      </c>
      <c r="G219" s="195" t="s">
        <v>155</v>
      </c>
      <c r="H219" s="196">
        <v>0.96</v>
      </c>
      <c r="I219" s="197"/>
      <c r="J219" s="198">
        <f>ROUND(I219*H219,2)</f>
        <v>0</v>
      </c>
      <c r="K219" s="194" t="s">
        <v>156</v>
      </c>
      <c r="L219" s="62"/>
      <c r="M219" s="199" t="s">
        <v>23</v>
      </c>
      <c r="N219" s="200" t="s">
        <v>45</v>
      </c>
      <c r="O219" s="43"/>
      <c r="P219" s="201">
        <f>O219*H219</f>
        <v>0</v>
      </c>
      <c r="Q219" s="201">
        <v>1.8907700000000001</v>
      </c>
      <c r="R219" s="201">
        <f>Q219*H219</f>
        <v>1.8151392</v>
      </c>
      <c r="S219" s="201">
        <v>0</v>
      </c>
      <c r="T219" s="202">
        <f>S219*H219</f>
        <v>0</v>
      </c>
      <c r="AR219" s="24" t="s">
        <v>157</v>
      </c>
      <c r="AT219" s="24" t="s">
        <v>152</v>
      </c>
      <c r="AU219" s="24" t="s">
        <v>158</v>
      </c>
      <c r="AY219" s="24" t="s">
        <v>150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4" t="s">
        <v>158</v>
      </c>
      <c r="BK219" s="203">
        <f>ROUND(I219*H219,2)</f>
        <v>0</v>
      </c>
      <c r="BL219" s="24" t="s">
        <v>157</v>
      </c>
      <c r="BM219" s="24" t="s">
        <v>382</v>
      </c>
    </row>
    <row r="220" spans="2:65" s="11" customFormat="1" ht="13.5">
      <c r="B220" s="204"/>
      <c r="C220" s="205"/>
      <c r="D220" s="206" t="s">
        <v>160</v>
      </c>
      <c r="E220" s="207" t="s">
        <v>23</v>
      </c>
      <c r="F220" s="208" t="s">
        <v>383</v>
      </c>
      <c r="G220" s="205"/>
      <c r="H220" s="209">
        <v>0.96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160</v>
      </c>
      <c r="AU220" s="215" t="s">
        <v>158</v>
      </c>
      <c r="AV220" s="11" t="s">
        <v>158</v>
      </c>
      <c r="AW220" s="11" t="s">
        <v>36</v>
      </c>
      <c r="AX220" s="11" t="s">
        <v>78</v>
      </c>
      <c r="AY220" s="215" t="s">
        <v>150</v>
      </c>
    </row>
    <row r="221" spans="2:65" s="1" customFormat="1" ht="25.5" customHeight="1">
      <c r="B221" s="42"/>
      <c r="C221" s="192" t="s">
        <v>384</v>
      </c>
      <c r="D221" s="192" t="s">
        <v>152</v>
      </c>
      <c r="E221" s="193" t="s">
        <v>385</v>
      </c>
      <c r="F221" s="194" t="s">
        <v>386</v>
      </c>
      <c r="G221" s="195" t="s">
        <v>330</v>
      </c>
      <c r="H221" s="196">
        <v>7</v>
      </c>
      <c r="I221" s="197"/>
      <c r="J221" s="198">
        <f>ROUND(I221*H221,2)</f>
        <v>0</v>
      </c>
      <c r="K221" s="194" t="s">
        <v>23</v>
      </c>
      <c r="L221" s="62"/>
      <c r="M221" s="199" t="s">
        <v>23</v>
      </c>
      <c r="N221" s="200" t="s">
        <v>45</v>
      </c>
      <c r="O221" s="43"/>
      <c r="P221" s="201">
        <f>O221*H221</f>
        <v>0</v>
      </c>
      <c r="Q221" s="201">
        <v>2.3619999999999999E-2</v>
      </c>
      <c r="R221" s="201">
        <f>Q221*H221</f>
        <v>0.16533999999999999</v>
      </c>
      <c r="S221" s="201">
        <v>0</v>
      </c>
      <c r="T221" s="202">
        <f>S221*H221</f>
        <v>0</v>
      </c>
      <c r="AR221" s="24" t="s">
        <v>157</v>
      </c>
      <c r="AT221" s="24" t="s">
        <v>152</v>
      </c>
      <c r="AU221" s="24" t="s">
        <v>158</v>
      </c>
      <c r="AY221" s="24" t="s">
        <v>150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4" t="s">
        <v>158</v>
      </c>
      <c r="BK221" s="203">
        <f>ROUND(I221*H221,2)</f>
        <v>0</v>
      </c>
      <c r="BL221" s="24" t="s">
        <v>157</v>
      </c>
      <c r="BM221" s="24" t="s">
        <v>387</v>
      </c>
    </row>
    <row r="222" spans="2:65" s="10" customFormat="1" ht="29.85" customHeight="1">
      <c r="B222" s="176"/>
      <c r="C222" s="177"/>
      <c r="D222" s="178" t="s">
        <v>72</v>
      </c>
      <c r="E222" s="190" t="s">
        <v>182</v>
      </c>
      <c r="F222" s="190" t="s">
        <v>388</v>
      </c>
      <c r="G222" s="177"/>
      <c r="H222" s="177"/>
      <c r="I222" s="180"/>
      <c r="J222" s="191">
        <f>BK222</f>
        <v>0</v>
      </c>
      <c r="K222" s="177"/>
      <c r="L222" s="182"/>
      <c r="M222" s="183"/>
      <c r="N222" s="184"/>
      <c r="O222" s="184"/>
      <c r="P222" s="185">
        <f>SUM(P223:P547)</f>
        <v>0</v>
      </c>
      <c r="Q222" s="184"/>
      <c r="R222" s="185">
        <f>SUM(R223:R547)</f>
        <v>36.85118683000001</v>
      </c>
      <c r="S222" s="184"/>
      <c r="T222" s="186">
        <f>SUM(T223:T547)</f>
        <v>0</v>
      </c>
      <c r="AR222" s="187" t="s">
        <v>78</v>
      </c>
      <c r="AT222" s="188" t="s">
        <v>72</v>
      </c>
      <c r="AU222" s="188" t="s">
        <v>78</v>
      </c>
      <c r="AY222" s="187" t="s">
        <v>150</v>
      </c>
      <c r="BK222" s="189">
        <f>SUM(BK223:BK547)</f>
        <v>0</v>
      </c>
    </row>
    <row r="223" spans="2:65" s="1" customFormat="1" ht="16.5" customHeight="1">
      <c r="B223" s="42"/>
      <c r="C223" s="192" t="s">
        <v>389</v>
      </c>
      <c r="D223" s="192" t="s">
        <v>152</v>
      </c>
      <c r="E223" s="193" t="s">
        <v>390</v>
      </c>
      <c r="F223" s="194" t="s">
        <v>391</v>
      </c>
      <c r="G223" s="195" t="s">
        <v>172</v>
      </c>
      <c r="H223" s="196">
        <v>17.733000000000001</v>
      </c>
      <c r="I223" s="197"/>
      <c r="J223" s="198">
        <f>ROUND(I223*H223,2)</f>
        <v>0</v>
      </c>
      <c r="K223" s="194" t="s">
        <v>156</v>
      </c>
      <c r="L223" s="62"/>
      <c r="M223" s="199" t="s">
        <v>23</v>
      </c>
      <c r="N223" s="200" t="s">
        <v>45</v>
      </c>
      <c r="O223" s="43"/>
      <c r="P223" s="201">
        <f>O223*H223</f>
        <v>0</v>
      </c>
      <c r="Q223" s="201">
        <v>3.0000000000000001E-3</v>
      </c>
      <c r="R223" s="201">
        <f>Q223*H223</f>
        <v>5.3199000000000003E-2</v>
      </c>
      <c r="S223" s="201">
        <v>0</v>
      </c>
      <c r="T223" s="202">
        <f>S223*H223</f>
        <v>0</v>
      </c>
      <c r="AR223" s="24" t="s">
        <v>157</v>
      </c>
      <c r="AT223" s="24" t="s">
        <v>152</v>
      </c>
      <c r="AU223" s="24" t="s">
        <v>158</v>
      </c>
      <c r="AY223" s="24" t="s">
        <v>150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4" t="s">
        <v>158</v>
      </c>
      <c r="BK223" s="203">
        <f>ROUND(I223*H223,2)</f>
        <v>0</v>
      </c>
      <c r="BL223" s="24" t="s">
        <v>157</v>
      </c>
      <c r="BM223" s="24" t="s">
        <v>392</v>
      </c>
    </row>
    <row r="224" spans="2:65" s="11" customFormat="1" ht="13.5">
      <c r="B224" s="204"/>
      <c r="C224" s="205"/>
      <c r="D224" s="206" t="s">
        <v>160</v>
      </c>
      <c r="E224" s="207" t="s">
        <v>23</v>
      </c>
      <c r="F224" s="208" t="s">
        <v>393</v>
      </c>
      <c r="G224" s="205"/>
      <c r="H224" s="209">
        <v>17.733000000000001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160</v>
      </c>
      <c r="AU224" s="215" t="s">
        <v>158</v>
      </c>
      <c r="AV224" s="11" t="s">
        <v>158</v>
      </c>
      <c r="AW224" s="11" t="s">
        <v>36</v>
      </c>
      <c r="AX224" s="11" t="s">
        <v>78</v>
      </c>
      <c r="AY224" s="215" t="s">
        <v>150</v>
      </c>
    </row>
    <row r="225" spans="2:65" s="1" customFormat="1" ht="25.5" customHeight="1">
      <c r="B225" s="42"/>
      <c r="C225" s="192" t="s">
        <v>394</v>
      </c>
      <c r="D225" s="192" t="s">
        <v>152</v>
      </c>
      <c r="E225" s="193" t="s">
        <v>395</v>
      </c>
      <c r="F225" s="194" t="s">
        <v>396</v>
      </c>
      <c r="G225" s="195" t="s">
        <v>172</v>
      </c>
      <c r="H225" s="196">
        <v>17.733000000000001</v>
      </c>
      <c r="I225" s="197"/>
      <c r="J225" s="198">
        <f>ROUND(I225*H225,2)</f>
        <v>0</v>
      </c>
      <c r="K225" s="194" t="s">
        <v>156</v>
      </c>
      <c r="L225" s="62"/>
      <c r="M225" s="199" t="s">
        <v>23</v>
      </c>
      <c r="N225" s="200" t="s">
        <v>45</v>
      </c>
      <c r="O225" s="43"/>
      <c r="P225" s="201">
        <f>O225*H225</f>
        <v>0</v>
      </c>
      <c r="Q225" s="201">
        <v>5.7000000000000002E-3</v>
      </c>
      <c r="R225" s="201">
        <f>Q225*H225</f>
        <v>0.1010781</v>
      </c>
      <c r="S225" s="201">
        <v>0</v>
      </c>
      <c r="T225" s="202">
        <f>S225*H225</f>
        <v>0</v>
      </c>
      <c r="AR225" s="24" t="s">
        <v>157</v>
      </c>
      <c r="AT225" s="24" t="s">
        <v>152</v>
      </c>
      <c r="AU225" s="24" t="s">
        <v>158</v>
      </c>
      <c r="AY225" s="24" t="s">
        <v>150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158</v>
      </c>
      <c r="BK225" s="203">
        <f>ROUND(I225*H225,2)</f>
        <v>0</v>
      </c>
      <c r="BL225" s="24" t="s">
        <v>157</v>
      </c>
      <c r="BM225" s="24" t="s">
        <v>397</v>
      </c>
    </row>
    <row r="226" spans="2:65" s="11" customFormat="1" ht="13.5">
      <c r="B226" s="204"/>
      <c r="C226" s="205"/>
      <c r="D226" s="206" t="s">
        <v>160</v>
      </c>
      <c r="E226" s="207" t="s">
        <v>23</v>
      </c>
      <c r="F226" s="208" t="s">
        <v>393</v>
      </c>
      <c r="G226" s="205"/>
      <c r="H226" s="209">
        <v>17.733000000000001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160</v>
      </c>
      <c r="AU226" s="215" t="s">
        <v>158</v>
      </c>
      <c r="AV226" s="11" t="s">
        <v>158</v>
      </c>
      <c r="AW226" s="11" t="s">
        <v>36</v>
      </c>
      <c r="AX226" s="11" t="s">
        <v>78</v>
      </c>
      <c r="AY226" s="215" t="s">
        <v>150</v>
      </c>
    </row>
    <row r="227" spans="2:65" s="1" customFormat="1" ht="16.5" customHeight="1">
      <c r="B227" s="42"/>
      <c r="C227" s="192" t="s">
        <v>398</v>
      </c>
      <c r="D227" s="192" t="s">
        <v>152</v>
      </c>
      <c r="E227" s="193" t="s">
        <v>399</v>
      </c>
      <c r="F227" s="194" t="s">
        <v>400</v>
      </c>
      <c r="G227" s="195" t="s">
        <v>172</v>
      </c>
      <c r="H227" s="196">
        <v>11.753</v>
      </c>
      <c r="I227" s="197"/>
      <c r="J227" s="198">
        <f>ROUND(I227*H227,2)</f>
        <v>0</v>
      </c>
      <c r="K227" s="194" t="s">
        <v>156</v>
      </c>
      <c r="L227" s="62"/>
      <c r="M227" s="199" t="s">
        <v>23</v>
      </c>
      <c r="N227" s="200" t="s">
        <v>45</v>
      </c>
      <c r="O227" s="43"/>
      <c r="P227" s="201">
        <f>O227*H227</f>
        <v>0</v>
      </c>
      <c r="Q227" s="201">
        <v>1.4E-3</v>
      </c>
      <c r="R227" s="201">
        <f>Q227*H227</f>
        <v>1.6454199999999999E-2</v>
      </c>
      <c r="S227" s="201">
        <v>0</v>
      </c>
      <c r="T227" s="202">
        <f>S227*H227</f>
        <v>0</v>
      </c>
      <c r="AR227" s="24" t="s">
        <v>157</v>
      </c>
      <c r="AT227" s="24" t="s">
        <v>152</v>
      </c>
      <c r="AU227" s="24" t="s">
        <v>158</v>
      </c>
      <c r="AY227" s="24" t="s">
        <v>150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158</v>
      </c>
      <c r="BK227" s="203">
        <f>ROUND(I227*H227,2)</f>
        <v>0</v>
      </c>
      <c r="BL227" s="24" t="s">
        <v>157</v>
      </c>
      <c r="BM227" s="24" t="s">
        <v>401</v>
      </c>
    </row>
    <row r="228" spans="2:65" s="11" customFormat="1" ht="27">
      <c r="B228" s="204"/>
      <c r="C228" s="205"/>
      <c r="D228" s="206" t="s">
        <v>160</v>
      </c>
      <c r="E228" s="207" t="s">
        <v>23</v>
      </c>
      <c r="F228" s="208" t="s">
        <v>402</v>
      </c>
      <c r="G228" s="205"/>
      <c r="H228" s="209">
        <v>13.292999999999999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160</v>
      </c>
      <c r="AU228" s="215" t="s">
        <v>158</v>
      </c>
      <c r="AV228" s="11" t="s">
        <v>158</v>
      </c>
      <c r="AW228" s="11" t="s">
        <v>36</v>
      </c>
      <c r="AX228" s="11" t="s">
        <v>73</v>
      </c>
      <c r="AY228" s="215" t="s">
        <v>150</v>
      </c>
    </row>
    <row r="229" spans="2:65" s="11" customFormat="1" ht="13.5">
      <c r="B229" s="204"/>
      <c r="C229" s="205"/>
      <c r="D229" s="206" t="s">
        <v>160</v>
      </c>
      <c r="E229" s="207" t="s">
        <v>23</v>
      </c>
      <c r="F229" s="208" t="s">
        <v>403</v>
      </c>
      <c r="G229" s="205"/>
      <c r="H229" s="209">
        <v>-2.67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160</v>
      </c>
      <c r="AU229" s="215" t="s">
        <v>158</v>
      </c>
      <c r="AV229" s="11" t="s">
        <v>158</v>
      </c>
      <c r="AW229" s="11" t="s">
        <v>36</v>
      </c>
      <c r="AX229" s="11" t="s">
        <v>73</v>
      </c>
      <c r="AY229" s="215" t="s">
        <v>150</v>
      </c>
    </row>
    <row r="230" spans="2:65" s="11" customFormat="1" ht="13.5">
      <c r="B230" s="204"/>
      <c r="C230" s="205"/>
      <c r="D230" s="206" t="s">
        <v>160</v>
      </c>
      <c r="E230" s="207" t="s">
        <v>23</v>
      </c>
      <c r="F230" s="208" t="s">
        <v>404</v>
      </c>
      <c r="G230" s="205"/>
      <c r="H230" s="209">
        <v>1.1299999999999999</v>
      </c>
      <c r="I230" s="210"/>
      <c r="J230" s="205"/>
      <c r="K230" s="205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160</v>
      </c>
      <c r="AU230" s="215" t="s">
        <v>158</v>
      </c>
      <c r="AV230" s="11" t="s">
        <v>158</v>
      </c>
      <c r="AW230" s="11" t="s">
        <v>36</v>
      </c>
      <c r="AX230" s="11" t="s">
        <v>73</v>
      </c>
      <c r="AY230" s="215" t="s">
        <v>150</v>
      </c>
    </row>
    <row r="231" spans="2:65" s="12" customFormat="1" ht="13.5">
      <c r="B231" s="216"/>
      <c r="C231" s="217"/>
      <c r="D231" s="206" t="s">
        <v>160</v>
      </c>
      <c r="E231" s="218" t="s">
        <v>23</v>
      </c>
      <c r="F231" s="219" t="s">
        <v>163</v>
      </c>
      <c r="G231" s="217"/>
      <c r="H231" s="220">
        <v>11.753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160</v>
      </c>
      <c r="AU231" s="226" t="s">
        <v>158</v>
      </c>
      <c r="AV231" s="12" t="s">
        <v>157</v>
      </c>
      <c r="AW231" s="12" t="s">
        <v>36</v>
      </c>
      <c r="AX231" s="12" t="s">
        <v>78</v>
      </c>
      <c r="AY231" s="226" t="s">
        <v>150</v>
      </c>
    </row>
    <row r="232" spans="2:65" s="1" customFormat="1" ht="25.5" customHeight="1">
      <c r="B232" s="42"/>
      <c r="C232" s="192" t="s">
        <v>405</v>
      </c>
      <c r="D232" s="192" t="s">
        <v>152</v>
      </c>
      <c r="E232" s="193" t="s">
        <v>406</v>
      </c>
      <c r="F232" s="194" t="s">
        <v>407</v>
      </c>
      <c r="G232" s="195" t="s">
        <v>172</v>
      </c>
      <c r="H232" s="196">
        <v>246.108</v>
      </c>
      <c r="I232" s="197"/>
      <c r="J232" s="198">
        <f>ROUND(I232*H232,2)</f>
        <v>0</v>
      </c>
      <c r="K232" s="194" t="s">
        <v>156</v>
      </c>
      <c r="L232" s="62"/>
      <c r="M232" s="199" t="s">
        <v>23</v>
      </c>
      <c r="N232" s="200" t="s">
        <v>45</v>
      </c>
      <c r="O232" s="43"/>
      <c r="P232" s="201">
        <f>O232*H232</f>
        <v>0</v>
      </c>
      <c r="Q232" s="201">
        <v>4.3800000000000002E-3</v>
      </c>
      <c r="R232" s="201">
        <f>Q232*H232</f>
        <v>1.0779530400000001</v>
      </c>
      <c r="S232" s="201">
        <v>0</v>
      </c>
      <c r="T232" s="202">
        <f>S232*H232</f>
        <v>0</v>
      </c>
      <c r="AR232" s="24" t="s">
        <v>157</v>
      </c>
      <c r="AT232" s="24" t="s">
        <v>152</v>
      </c>
      <c r="AU232" s="24" t="s">
        <v>158</v>
      </c>
      <c r="AY232" s="24" t="s">
        <v>150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4" t="s">
        <v>158</v>
      </c>
      <c r="BK232" s="203">
        <f>ROUND(I232*H232,2)</f>
        <v>0</v>
      </c>
      <c r="BL232" s="24" t="s">
        <v>157</v>
      </c>
      <c r="BM232" s="24" t="s">
        <v>408</v>
      </c>
    </row>
    <row r="233" spans="2:65" s="11" customFormat="1" ht="13.5">
      <c r="B233" s="204"/>
      <c r="C233" s="205"/>
      <c r="D233" s="206" t="s">
        <v>160</v>
      </c>
      <c r="E233" s="207" t="s">
        <v>23</v>
      </c>
      <c r="F233" s="208" t="s">
        <v>409</v>
      </c>
      <c r="G233" s="205"/>
      <c r="H233" s="209">
        <v>32.874000000000002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160</v>
      </c>
      <c r="AU233" s="215" t="s">
        <v>158</v>
      </c>
      <c r="AV233" s="11" t="s">
        <v>158</v>
      </c>
      <c r="AW233" s="11" t="s">
        <v>36</v>
      </c>
      <c r="AX233" s="11" t="s">
        <v>73</v>
      </c>
      <c r="AY233" s="215" t="s">
        <v>150</v>
      </c>
    </row>
    <row r="234" spans="2:65" s="11" customFormat="1" ht="13.5">
      <c r="B234" s="204"/>
      <c r="C234" s="205"/>
      <c r="D234" s="206" t="s">
        <v>160</v>
      </c>
      <c r="E234" s="207" t="s">
        <v>23</v>
      </c>
      <c r="F234" s="208" t="s">
        <v>410</v>
      </c>
      <c r="G234" s="205"/>
      <c r="H234" s="209">
        <v>2.347</v>
      </c>
      <c r="I234" s="210"/>
      <c r="J234" s="205"/>
      <c r="K234" s="205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160</v>
      </c>
      <c r="AU234" s="215" t="s">
        <v>158</v>
      </c>
      <c r="AV234" s="11" t="s">
        <v>158</v>
      </c>
      <c r="AW234" s="11" t="s">
        <v>36</v>
      </c>
      <c r="AX234" s="11" t="s">
        <v>73</v>
      </c>
      <c r="AY234" s="215" t="s">
        <v>150</v>
      </c>
    </row>
    <row r="235" spans="2:65" s="11" customFormat="1" ht="13.5">
      <c r="B235" s="204"/>
      <c r="C235" s="205"/>
      <c r="D235" s="206" t="s">
        <v>160</v>
      </c>
      <c r="E235" s="207" t="s">
        <v>23</v>
      </c>
      <c r="F235" s="208" t="s">
        <v>411</v>
      </c>
      <c r="G235" s="205"/>
      <c r="H235" s="209">
        <v>15.555999999999999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160</v>
      </c>
      <c r="AU235" s="215" t="s">
        <v>158</v>
      </c>
      <c r="AV235" s="11" t="s">
        <v>158</v>
      </c>
      <c r="AW235" s="11" t="s">
        <v>36</v>
      </c>
      <c r="AX235" s="11" t="s">
        <v>73</v>
      </c>
      <c r="AY235" s="215" t="s">
        <v>150</v>
      </c>
    </row>
    <row r="236" spans="2:65" s="11" customFormat="1" ht="13.5">
      <c r="B236" s="204"/>
      <c r="C236" s="205"/>
      <c r="D236" s="206" t="s">
        <v>160</v>
      </c>
      <c r="E236" s="207" t="s">
        <v>23</v>
      </c>
      <c r="F236" s="208" t="s">
        <v>412</v>
      </c>
      <c r="G236" s="205"/>
      <c r="H236" s="209">
        <v>13.579000000000001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160</v>
      </c>
      <c r="AU236" s="215" t="s">
        <v>158</v>
      </c>
      <c r="AV236" s="11" t="s">
        <v>158</v>
      </c>
      <c r="AW236" s="11" t="s">
        <v>36</v>
      </c>
      <c r="AX236" s="11" t="s">
        <v>73</v>
      </c>
      <c r="AY236" s="215" t="s">
        <v>150</v>
      </c>
    </row>
    <row r="237" spans="2:65" s="11" customFormat="1" ht="13.5">
      <c r="B237" s="204"/>
      <c r="C237" s="205"/>
      <c r="D237" s="206" t="s">
        <v>160</v>
      </c>
      <c r="E237" s="207" t="s">
        <v>23</v>
      </c>
      <c r="F237" s="208" t="s">
        <v>413</v>
      </c>
      <c r="G237" s="205"/>
      <c r="H237" s="209">
        <v>3.2639999999999998</v>
      </c>
      <c r="I237" s="210"/>
      <c r="J237" s="205"/>
      <c r="K237" s="205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160</v>
      </c>
      <c r="AU237" s="215" t="s">
        <v>158</v>
      </c>
      <c r="AV237" s="11" t="s">
        <v>158</v>
      </c>
      <c r="AW237" s="11" t="s">
        <v>36</v>
      </c>
      <c r="AX237" s="11" t="s">
        <v>73</v>
      </c>
      <c r="AY237" s="215" t="s">
        <v>150</v>
      </c>
    </row>
    <row r="238" spans="2:65" s="11" customFormat="1" ht="13.5">
      <c r="B238" s="204"/>
      <c r="C238" s="205"/>
      <c r="D238" s="206" t="s">
        <v>160</v>
      </c>
      <c r="E238" s="207" t="s">
        <v>23</v>
      </c>
      <c r="F238" s="208" t="s">
        <v>414</v>
      </c>
      <c r="G238" s="205"/>
      <c r="H238" s="209">
        <v>11.753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160</v>
      </c>
      <c r="AU238" s="215" t="s">
        <v>158</v>
      </c>
      <c r="AV238" s="11" t="s">
        <v>158</v>
      </c>
      <c r="AW238" s="11" t="s">
        <v>36</v>
      </c>
      <c r="AX238" s="11" t="s">
        <v>73</v>
      </c>
      <c r="AY238" s="215" t="s">
        <v>150</v>
      </c>
    </row>
    <row r="239" spans="2:65" s="11" customFormat="1" ht="13.5">
      <c r="B239" s="204"/>
      <c r="C239" s="205"/>
      <c r="D239" s="206" t="s">
        <v>160</v>
      </c>
      <c r="E239" s="207" t="s">
        <v>23</v>
      </c>
      <c r="F239" s="208" t="s">
        <v>415</v>
      </c>
      <c r="G239" s="205"/>
      <c r="H239" s="209">
        <v>8.0289999999999999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160</v>
      </c>
      <c r="AU239" s="215" t="s">
        <v>158</v>
      </c>
      <c r="AV239" s="11" t="s">
        <v>158</v>
      </c>
      <c r="AW239" s="11" t="s">
        <v>36</v>
      </c>
      <c r="AX239" s="11" t="s">
        <v>73</v>
      </c>
      <c r="AY239" s="215" t="s">
        <v>150</v>
      </c>
    </row>
    <row r="240" spans="2:65" s="11" customFormat="1" ht="13.5">
      <c r="B240" s="204"/>
      <c r="C240" s="205"/>
      <c r="D240" s="206" t="s">
        <v>160</v>
      </c>
      <c r="E240" s="207" t="s">
        <v>23</v>
      </c>
      <c r="F240" s="208" t="s">
        <v>416</v>
      </c>
      <c r="G240" s="205"/>
      <c r="H240" s="209">
        <v>9.7889999999999997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160</v>
      </c>
      <c r="AU240" s="215" t="s">
        <v>158</v>
      </c>
      <c r="AV240" s="11" t="s">
        <v>158</v>
      </c>
      <c r="AW240" s="11" t="s">
        <v>36</v>
      </c>
      <c r="AX240" s="11" t="s">
        <v>73</v>
      </c>
      <c r="AY240" s="215" t="s">
        <v>150</v>
      </c>
    </row>
    <row r="241" spans="2:65" s="11" customFormat="1" ht="13.5">
      <c r="B241" s="204"/>
      <c r="C241" s="205"/>
      <c r="D241" s="206" t="s">
        <v>160</v>
      </c>
      <c r="E241" s="207" t="s">
        <v>23</v>
      </c>
      <c r="F241" s="208" t="s">
        <v>417</v>
      </c>
      <c r="G241" s="205"/>
      <c r="H241" s="209">
        <v>13.231999999999999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160</v>
      </c>
      <c r="AU241" s="215" t="s">
        <v>158</v>
      </c>
      <c r="AV241" s="11" t="s">
        <v>158</v>
      </c>
      <c r="AW241" s="11" t="s">
        <v>36</v>
      </c>
      <c r="AX241" s="11" t="s">
        <v>73</v>
      </c>
      <c r="AY241" s="215" t="s">
        <v>150</v>
      </c>
    </row>
    <row r="242" spans="2:65" s="11" customFormat="1" ht="13.5">
      <c r="B242" s="204"/>
      <c r="C242" s="205"/>
      <c r="D242" s="206" t="s">
        <v>160</v>
      </c>
      <c r="E242" s="207" t="s">
        <v>23</v>
      </c>
      <c r="F242" s="208" t="s">
        <v>418</v>
      </c>
      <c r="G242" s="205"/>
      <c r="H242" s="209">
        <v>10.944000000000001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160</v>
      </c>
      <c r="AU242" s="215" t="s">
        <v>158</v>
      </c>
      <c r="AV242" s="11" t="s">
        <v>158</v>
      </c>
      <c r="AW242" s="11" t="s">
        <v>36</v>
      </c>
      <c r="AX242" s="11" t="s">
        <v>73</v>
      </c>
      <c r="AY242" s="215" t="s">
        <v>150</v>
      </c>
    </row>
    <row r="243" spans="2:65" s="11" customFormat="1" ht="13.5">
      <c r="B243" s="204"/>
      <c r="C243" s="205"/>
      <c r="D243" s="206" t="s">
        <v>160</v>
      </c>
      <c r="E243" s="207" t="s">
        <v>23</v>
      </c>
      <c r="F243" s="208" t="s">
        <v>419</v>
      </c>
      <c r="G243" s="205"/>
      <c r="H243" s="209">
        <v>16.797000000000001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160</v>
      </c>
      <c r="AU243" s="215" t="s">
        <v>158</v>
      </c>
      <c r="AV243" s="11" t="s">
        <v>158</v>
      </c>
      <c r="AW243" s="11" t="s">
        <v>36</v>
      </c>
      <c r="AX243" s="11" t="s">
        <v>73</v>
      </c>
      <c r="AY243" s="215" t="s">
        <v>150</v>
      </c>
    </row>
    <row r="244" spans="2:65" s="11" customFormat="1" ht="13.5">
      <c r="B244" s="204"/>
      <c r="C244" s="205"/>
      <c r="D244" s="206" t="s">
        <v>160</v>
      </c>
      <c r="E244" s="207" t="s">
        <v>23</v>
      </c>
      <c r="F244" s="208" t="s">
        <v>420</v>
      </c>
      <c r="G244" s="205"/>
      <c r="H244" s="209">
        <v>12.978</v>
      </c>
      <c r="I244" s="210"/>
      <c r="J244" s="205"/>
      <c r="K244" s="205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160</v>
      </c>
      <c r="AU244" s="215" t="s">
        <v>158</v>
      </c>
      <c r="AV244" s="11" t="s">
        <v>158</v>
      </c>
      <c r="AW244" s="11" t="s">
        <v>36</v>
      </c>
      <c r="AX244" s="11" t="s">
        <v>73</v>
      </c>
      <c r="AY244" s="215" t="s">
        <v>150</v>
      </c>
    </row>
    <row r="245" spans="2:65" s="11" customFormat="1" ht="13.5">
      <c r="B245" s="204"/>
      <c r="C245" s="205"/>
      <c r="D245" s="206" t="s">
        <v>160</v>
      </c>
      <c r="E245" s="207" t="s">
        <v>23</v>
      </c>
      <c r="F245" s="208" t="s">
        <v>421</v>
      </c>
      <c r="G245" s="205"/>
      <c r="H245" s="209">
        <v>11.595000000000001</v>
      </c>
      <c r="I245" s="210"/>
      <c r="J245" s="205"/>
      <c r="K245" s="205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160</v>
      </c>
      <c r="AU245" s="215" t="s">
        <v>158</v>
      </c>
      <c r="AV245" s="11" t="s">
        <v>158</v>
      </c>
      <c r="AW245" s="11" t="s">
        <v>36</v>
      </c>
      <c r="AX245" s="11" t="s">
        <v>73</v>
      </c>
      <c r="AY245" s="215" t="s">
        <v>150</v>
      </c>
    </row>
    <row r="246" spans="2:65" s="11" customFormat="1" ht="13.5">
      <c r="B246" s="204"/>
      <c r="C246" s="205"/>
      <c r="D246" s="206" t="s">
        <v>160</v>
      </c>
      <c r="E246" s="207" t="s">
        <v>23</v>
      </c>
      <c r="F246" s="208" t="s">
        <v>422</v>
      </c>
      <c r="G246" s="205"/>
      <c r="H246" s="209">
        <v>29.411000000000001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160</v>
      </c>
      <c r="AU246" s="215" t="s">
        <v>158</v>
      </c>
      <c r="AV246" s="11" t="s">
        <v>158</v>
      </c>
      <c r="AW246" s="11" t="s">
        <v>36</v>
      </c>
      <c r="AX246" s="11" t="s">
        <v>73</v>
      </c>
      <c r="AY246" s="215" t="s">
        <v>150</v>
      </c>
    </row>
    <row r="247" spans="2:65" s="11" customFormat="1" ht="13.5">
      <c r="B247" s="204"/>
      <c r="C247" s="205"/>
      <c r="D247" s="206" t="s">
        <v>160</v>
      </c>
      <c r="E247" s="207" t="s">
        <v>23</v>
      </c>
      <c r="F247" s="208" t="s">
        <v>423</v>
      </c>
      <c r="G247" s="205"/>
      <c r="H247" s="209">
        <v>6.5359999999999996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160</v>
      </c>
      <c r="AU247" s="215" t="s">
        <v>158</v>
      </c>
      <c r="AV247" s="11" t="s">
        <v>158</v>
      </c>
      <c r="AW247" s="11" t="s">
        <v>36</v>
      </c>
      <c r="AX247" s="11" t="s">
        <v>73</v>
      </c>
      <c r="AY247" s="215" t="s">
        <v>150</v>
      </c>
    </row>
    <row r="248" spans="2:65" s="11" customFormat="1" ht="13.5">
      <c r="B248" s="204"/>
      <c r="C248" s="205"/>
      <c r="D248" s="206" t="s">
        <v>160</v>
      </c>
      <c r="E248" s="207" t="s">
        <v>23</v>
      </c>
      <c r="F248" s="208" t="s">
        <v>424</v>
      </c>
      <c r="G248" s="205"/>
      <c r="H248" s="209">
        <v>16.684999999999999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160</v>
      </c>
      <c r="AU248" s="215" t="s">
        <v>158</v>
      </c>
      <c r="AV248" s="11" t="s">
        <v>158</v>
      </c>
      <c r="AW248" s="11" t="s">
        <v>36</v>
      </c>
      <c r="AX248" s="11" t="s">
        <v>73</v>
      </c>
      <c r="AY248" s="215" t="s">
        <v>150</v>
      </c>
    </row>
    <row r="249" spans="2:65" s="11" customFormat="1" ht="13.5">
      <c r="B249" s="204"/>
      <c r="C249" s="205"/>
      <c r="D249" s="206" t="s">
        <v>160</v>
      </c>
      <c r="E249" s="207" t="s">
        <v>23</v>
      </c>
      <c r="F249" s="208" t="s">
        <v>425</v>
      </c>
      <c r="G249" s="205"/>
      <c r="H249" s="209">
        <v>10.038</v>
      </c>
      <c r="I249" s="210"/>
      <c r="J249" s="205"/>
      <c r="K249" s="205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160</v>
      </c>
      <c r="AU249" s="215" t="s">
        <v>158</v>
      </c>
      <c r="AV249" s="11" t="s">
        <v>158</v>
      </c>
      <c r="AW249" s="11" t="s">
        <v>36</v>
      </c>
      <c r="AX249" s="11" t="s">
        <v>73</v>
      </c>
      <c r="AY249" s="215" t="s">
        <v>150</v>
      </c>
    </row>
    <row r="250" spans="2:65" s="11" customFormat="1" ht="13.5">
      <c r="B250" s="204"/>
      <c r="C250" s="205"/>
      <c r="D250" s="206" t="s">
        <v>160</v>
      </c>
      <c r="E250" s="207" t="s">
        <v>23</v>
      </c>
      <c r="F250" s="208" t="s">
        <v>426</v>
      </c>
      <c r="G250" s="205"/>
      <c r="H250" s="209">
        <v>13.823</v>
      </c>
      <c r="I250" s="210"/>
      <c r="J250" s="205"/>
      <c r="K250" s="205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160</v>
      </c>
      <c r="AU250" s="215" t="s">
        <v>158</v>
      </c>
      <c r="AV250" s="11" t="s">
        <v>158</v>
      </c>
      <c r="AW250" s="11" t="s">
        <v>36</v>
      </c>
      <c r="AX250" s="11" t="s">
        <v>73</v>
      </c>
      <c r="AY250" s="215" t="s">
        <v>150</v>
      </c>
    </row>
    <row r="251" spans="2:65" s="11" customFormat="1" ht="13.5">
      <c r="B251" s="204"/>
      <c r="C251" s="205"/>
      <c r="D251" s="206" t="s">
        <v>160</v>
      </c>
      <c r="E251" s="207" t="s">
        <v>23</v>
      </c>
      <c r="F251" s="208" t="s">
        <v>427</v>
      </c>
      <c r="G251" s="205"/>
      <c r="H251" s="209">
        <v>6.8780000000000001</v>
      </c>
      <c r="I251" s="210"/>
      <c r="J251" s="205"/>
      <c r="K251" s="205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160</v>
      </c>
      <c r="AU251" s="215" t="s">
        <v>158</v>
      </c>
      <c r="AV251" s="11" t="s">
        <v>158</v>
      </c>
      <c r="AW251" s="11" t="s">
        <v>36</v>
      </c>
      <c r="AX251" s="11" t="s">
        <v>73</v>
      </c>
      <c r="AY251" s="215" t="s">
        <v>150</v>
      </c>
    </row>
    <row r="252" spans="2:65" s="12" customFormat="1" ht="13.5">
      <c r="B252" s="216"/>
      <c r="C252" s="217"/>
      <c r="D252" s="206" t="s">
        <v>160</v>
      </c>
      <c r="E252" s="218" t="s">
        <v>23</v>
      </c>
      <c r="F252" s="219" t="s">
        <v>163</v>
      </c>
      <c r="G252" s="217"/>
      <c r="H252" s="220">
        <v>246.108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160</v>
      </c>
      <c r="AU252" s="226" t="s">
        <v>158</v>
      </c>
      <c r="AV252" s="12" t="s">
        <v>157</v>
      </c>
      <c r="AW252" s="12" t="s">
        <v>36</v>
      </c>
      <c r="AX252" s="12" t="s">
        <v>78</v>
      </c>
      <c r="AY252" s="226" t="s">
        <v>150</v>
      </c>
    </row>
    <row r="253" spans="2:65" s="1" customFormat="1" ht="16.5" customHeight="1">
      <c r="B253" s="42"/>
      <c r="C253" s="192" t="s">
        <v>428</v>
      </c>
      <c r="D253" s="192" t="s">
        <v>152</v>
      </c>
      <c r="E253" s="193" t="s">
        <v>429</v>
      </c>
      <c r="F253" s="194" t="s">
        <v>430</v>
      </c>
      <c r="G253" s="195" t="s">
        <v>172</v>
      </c>
      <c r="H253" s="196">
        <v>395.05500000000001</v>
      </c>
      <c r="I253" s="197"/>
      <c r="J253" s="198">
        <f>ROUND(I253*H253,2)</f>
        <v>0</v>
      </c>
      <c r="K253" s="194" t="s">
        <v>156</v>
      </c>
      <c r="L253" s="62"/>
      <c r="M253" s="199" t="s">
        <v>23</v>
      </c>
      <c r="N253" s="200" t="s">
        <v>45</v>
      </c>
      <c r="O253" s="43"/>
      <c r="P253" s="201">
        <f>O253*H253</f>
        <v>0</v>
      </c>
      <c r="Q253" s="201">
        <v>3.0000000000000001E-3</v>
      </c>
      <c r="R253" s="201">
        <f>Q253*H253</f>
        <v>1.185165</v>
      </c>
      <c r="S253" s="201">
        <v>0</v>
      </c>
      <c r="T253" s="202">
        <f>S253*H253</f>
        <v>0</v>
      </c>
      <c r="AR253" s="24" t="s">
        <v>157</v>
      </c>
      <c r="AT253" s="24" t="s">
        <v>152</v>
      </c>
      <c r="AU253" s="24" t="s">
        <v>158</v>
      </c>
      <c r="AY253" s="24" t="s">
        <v>150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24" t="s">
        <v>158</v>
      </c>
      <c r="BK253" s="203">
        <f>ROUND(I253*H253,2)</f>
        <v>0</v>
      </c>
      <c r="BL253" s="24" t="s">
        <v>157</v>
      </c>
      <c r="BM253" s="24" t="s">
        <v>431</v>
      </c>
    </row>
    <row r="254" spans="2:65" s="13" customFormat="1" ht="13.5">
      <c r="B254" s="227"/>
      <c r="C254" s="228"/>
      <c r="D254" s="206" t="s">
        <v>160</v>
      </c>
      <c r="E254" s="229" t="s">
        <v>23</v>
      </c>
      <c r="F254" s="230" t="s">
        <v>432</v>
      </c>
      <c r="G254" s="228"/>
      <c r="H254" s="229" t="s">
        <v>23</v>
      </c>
      <c r="I254" s="231"/>
      <c r="J254" s="228"/>
      <c r="K254" s="228"/>
      <c r="L254" s="232"/>
      <c r="M254" s="233"/>
      <c r="N254" s="234"/>
      <c r="O254" s="234"/>
      <c r="P254" s="234"/>
      <c r="Q254" s="234"/>
      <c r="R254" s="234"/>
      <c r="S254" s="234"/>
      <c r="T254" s="235"/>
      <c r="AT254" s="236" t="s">
        <v>160</v>
      </c>
      <c r="AU254" s="236" t="s">
        <v>158</v>
      </c>
      <c r="AV254" s="13" t="s">
        <v>78</v>
      </c>
      <c r="AW254" s="13" t="s">
        <v>36</v>
      </c>
      <c r="AX254" s="13" t="s">
        <v>73</v>
      </c>
      <c r="AY254" s="236" t="s">
        <v>150</v>
      </c>
    </row>
    <row r="255" spans="2:65" s="11" customFormat="1" ht="13.5">
      <c r="B255" s="204"/>
      <c r="C255" s="205"/>
      <c r="D255" s="206" t="s">
        <v>160</v>
      </c>
      <c r="E255" s="207" t="s">
        <v>23</v>
      </c>
      <c r="F255" s="208" t="s">
        <v>433</v>
      </c>
      <c r="G255" s="205"/>
      <c r="H255" s="209">
        <v>28.338000000000001</v>
      </c>
      <c r="I255" s="210"/>
      <c r="J255" s="205"/>
      <c r="K255" s="205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160</v>
      </c>
      <c r="AU255" s="215" t="s">
        <v>158</v>
      </c>
      <c r="AV255" s="11" t="s">
        <v>158</v>
      </c>
      <c r="AW255" s="11" t="s">
        <v>36</v>
      </c>
      <c r="AX255" s="11" t="s">
        <v>73</v>
      </c>
      <c r="AY255" s="215" t="s">
        <v>150</v>
      </c>
    </row>
    <row r="256" spans="2:65" s="11" customFormat="1" ht="13.5">
      <c r="B256" s="204"/>
      <c r="C256" s="205"/>
      <c r="D256" s="206" t="s">
        <v>160</v>
      </c>
      <c r="E256" s="207" t="s">
        <v>23</v>
      </c>
      <c r="F256" s="208" t="s">
        <v>434</v>
      </c>
      <c r="G256" s="205"/>
      <c r="H256" s="209">
        <v>2.347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160</v>
      </c>
      <c r="AU256" s="215" t="s">
        <v>158</v>
      </c>
      <c r="AV256" s="11" t="s">
        <v>158</v>
      </c>
      <c r="AW256" s="11" t="s">
        <v>36</v>
      </c>
      <c r="AX256" s="11" t="s">
        <v>73</v>
      </c>
      <c r="AY256" s="215" t="s">
        <v>150</v>
      </c>
    </row>
    <row r="257" spans="2:51" s="11" customFormat="1" ht="13.5">
      <c r="B257" s="204"/>
      <c r="C257" s="205"/>
      <c r="D257" s="206" t="s">
        <v>160</v>
      </c>
      <c r="E257" s="207" t="s">
        <v>23</v>
      </c>
      <c r="F257" s="208" t="s">
        <v>435</v>
      </c>
      <c r="G257" s="205"/>
      <c r="H257" s="209">
        <v>13.226000000000001</v>
      </c>
      <c r="I257" s="210"/>
      <c r="J257" s="205"/>
      <c r="K257" s="205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160</v>
      </c>
      <c r="AU257" s="215" t="s">
        <v>158</v>
      </c>
      <c r="AV257" s="11" t="s">
        <v>158</v>
      </c>
      <c r="AW257" s="11" t="s">
        <v>36</v>
      </c>
      <c r="AX257" s="11" t="s">
        <v>73</v>
      </c>
      <c r="AY257" s="215" t="s">
        <v>150</v>
      </c>
    </row>
    <row r="258" spans="2:51" s="11" customFormat="1" ht="13.5">
      <c r="B258" s="204"/>
      <c r="C258" s="205"/>
      <c r="D258" s="206" t="s">
        <v>160</v>
      </c>
      <c r="E258" s="207" t="s">
        <v>23</v>
      </c>
      <c r="F258" s="208" t="s">
        <v>436</v>
      </c>
      <c r="G258" s="205"/>
      <c r="H258" s="209">
        <v>11.617000000000001</v>
      </c>
      <c r="I258" s="210"/>
      <c r="J258" s="205"/>
      <c r="K258" s="205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160</v>
      </c>
      <c r="AU258" s="215" t="s">
        <v>158</v>
      </c>
      <c r="AV258" s="11" t="s">
        <v>158</v>
      </c>
      <c r="AW258" s="11" t="s">
        <v>36</v>
      </c>
      <c r="AX258" s="11" t="s">
        <v>73</v>
      </c>
      <c r="AY258" s="215" t="s">
        <v>150</v>
      </c>
    </row>
    <row r="259" spans="2:51" s="11" customFormat="1" ht="13.5">
      <c r="B259" s="204"/>
      <c r="C259" s="205"/>
      <c r="D259" s="206" t="s">
        <v>160</v>
      </c>
      <c r="E259" s="207" t="s">
        <v>23</v>
      </c>
      <c r="F259" s="208" t="s">
        <v>437</v>
      </c>
      <c r="G259" s="205"/>
      <c r="H259" s="209">
        <v>5.9470000000000001</v>
      </c>
      <c r="I259" s="210"/>
      <c r="J259" s="205"/>
      <c r="K259" s="205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160</v>
      </c>
      <c r="AU259" s="215" t="s">
        <v>158</v>
      </c>
      <c r="AV259" s="11" t="s">
        <v>158</v>
      </c>
      <c r="AW259" s="11" t="s">
        <v>36</v>
      </c>
      <c r="AX259" s="11" t="s">
        <v>73</v>
      </c>
      <c r="AY259" s="215" t="s">
        <v>150</v>
      </c>
    </row>
    <row r="260" spans="2:51" s="11" customFormat="1" ht="13.5">
      <c r="B260" s="204"/>
      <c r="C260" s="205"/>
      <c r="D260" s="206" t="s">
        <v>160</v>
      </c>
      <c r="E260" s="207" t="s">
        <v>23</v>
      </c>
      <c r="F260" s="208" t="s">
        <v>438</v>
      </c>
      <c r="G260" s="205"/>
      <c r="H260" s="209">
        <v>6.8520000000000003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160</v>
      </c>
      <c r="AU260" s="215" t="s">
        <v>158</v>
      </c>
      <c r="AV260" s="11" t="s">
        <v>158</v>
      </c>
      <c r="AW260" s="11" t="s">
        <v>36</v>
      </c>
      <c r="AX260" s="11" t="s">
        <v>73</v>
      </c>
      <c r="AY260" s="215" t="s">
        <v>150</v>
      </c>
    </row>
    <row r="261" spans="2:51" s="11" customFormat="1" ht="13.5">
      <c r="B261" s="204"/>
      <c r="C261" s="205"/>
      <c r="D261" s="206" t="s">
        <v>160</v>
      </c>
      <c r="E261" s="207" t="s">
        <v>23</v>
      </c>
      <c r="F261" s="208" t="s">
        <v>439</v>
      </c>
      <c r="G261" s="205"/>
      <c r="H261" s="209">
        <v>1.804</v>
      </c>
      <c r="I261" s="210"/>
      <c r="J261" s="205"/>
      <c r="K261" s="205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160</v>
      </c>
      <c r="AU261" s="215" t="s">
        <v>158</v>
      </c>
      <c r="AV261" s="11" t="s">
        <v>158</v>
      </c>
      <c r="AW261" s="11" t="s">
        <v>36</v>
      </c>
      <c r="AX261" s="11" t="s">
        <v>73</v>
      </c>
      <c r="AY261" s="215" t="s">
        <v>150</v>
      </c>
    </row>
    <row r="262" spans="2:51" s="11" customFormat="1" ht="13.5">
      <c r="B262" s="204"/>
      <c r="C262" s="205"/>
      <c r="D262" s="206" t="s">
        <v>160</v>
      </c>
      <c r="E262" s="207" t="s">
        <v>23</v>
      </c>
      <c r="F262" s="208" t="s">
        <v>440</v>
      </c>
      <c r="G262" s="205"/>
      <c r="H262" s="209">
        <v>8.5920000000000005</v>
      </c>
      <c r="I262" s="210"/>
      <c r="J262" s="205"/>
      <c r="K262" s="205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160</v>
      </c>
      <c r="AU262" s="215" t="s">
        <v>158</v>
      </c>
      <c r="AV262" s="11" t="s">
        <v>158</v>
      </c>
      <c r="AW262" s="11" t="s">
        <v>36</v>
      </c>
      <c r="AX262" s="11" t="s">
        <v>73</v>
      </c>
      <c r="AY262" s="215" t="s">
        <v>150</v>
      </c>
    </row>
    <row r="263" spans="2:51" s="11" customFormat="1" ht="13.5">
      <c r="B263" s="204"/>
      <c r="C263" s="205"/>
      <c r="D263" s="206" t="s">
        <v>160</v>
      </c>
      <c r="E263" s="207" t="s">
        <v>23</v>
      </c>
      <c r="F263" s="208" t="s">
        <v>441</v>
      </c>
      <c r="G263" s="205"/>
      <c r="H263" s="209">
        <v>13.862</v>
      </c>
      <c r="I263" s="210"/>
      <c r="J263" s="205"/>
      <c r="K263" s="205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160</v>
      </c>
      <c r="AU263" s="215" t="s">
        <v>158</v>
      </c>
      <c r="AV263" s="11" t="s">
        <v>158</v>
      </c>
      <c r="AW263" s="11" t="s">
        <v>36</v>
      </c>
      <c r="AX263" s="11" t="s">
        <v>73</v>
      </c>
      <c r="AY263" s="215" t="s">
        <v>150</v>
      </c>
    </row>
    <row r="264" spans="2:51" s="11" customFormat="1" ht="13.5">
      <c r="B264" s="204"/>
      <c r="C264" s="205"/>
      <c r="D264" s="206" t="s">
        <v>160</v>
      </c>
      <c r="E264" s="207" t="s">
        <v>23</v>
      </c>
      <c r="F264" s="208" t="s">
        <v>442</v>
      </c>
      <c r="G264" s="205"/>
      <c r="H264" s="209">
        <v>9.4600000000000009</v>
      </c>
      <c r="I264" s="210"/>
      <c r="J264" s="205"/>
      <c r="K264" s="205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160</v>
      </c>
      <c r="AU264" s="215" t="s">
        <v>158</v>
      </c>
      <c r="AV264" s="11" t="s">
        <v>158</v>
      </c>
      <c r="AW264" s="11" t="s">
        <v>36</v>
      </c>
      <c r="AX264" s="11" t="s">
        <v>73</v>
      </c>
      <c r="AY264" s="215" t="s">
        <v>150</v>
      </c>
    </row>
    <row r="265" spans="2:51" s="11" customFormat="1" ht="13.5">
      <c r="B265" s="204"/>
      <c r="C265" s="205"/>
      <c r="D265" s="206" t="s">
        <v>160</v>
      </c>
      <c r="E265" s="207" t="s">
        <v>23</v>
      </c>
      <c r="F265" s="208" t="s">
        <v>443</v>
      </c>
      <c r="G265" s="205"/>
      <c r="H265" s="209">
        <v>1.38</v>
      </c>
      <c r="I265" s="210"/>
      <c r="J265" s="205"/>
      <c r="K265" s="205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160</v>
      </c>
      <c r="AU265" s="215" t="s">
        <v>158</v>
      </c>
      <c r="AV265" s="11" t="s">
        <v>158</v>
      </c>
      <c r="AW265" s="11" t="s">
        <v>36</v>
      </c>
      <c r="AX265" s="11" t="s">
        <v>73</v>
      </c>
      <c r="AY265" s="215" t="s">
        <v>150</v>
      </c>
    </row>
    <row r="266" spans="2:51" s="11" customFormat="1" ht="13.5">
      <c r="B266" s="204"/>
      <c r="C266" s="205"/>
      <c r="D266" s="206" t="s">
        <v>160</v>
      </c>
      <c r="E266" s="207" t="s">
        <v>23</v>
      </c>
      <c r="F266" s="208" t="s">
        <v>444</v>
      </c>
      <c r="G266" s="205"/>
      <c r="H266" s="209">
        <v>21.448</v>
      </c>
      <c r="I266" s="210"/>
      <c r="J266" s="205"/>
      <c r="K266" s="205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160</v>
      </c>
      <c r="AU266" s="215" t="s">
        <v>158</v>
      </c>
      <c r="AV266" s="11" t="s">
        <v>158</v>
      </c>
      <c r="AW266" s="11" t="s">
        <v>36</v>
      </c>
      <c r="AX266" s="11" t="s">
        <v>73</v>
      </c>
      <c r="AY266" s="215" t="s">
        <v>150</v>
      </c>
    </row>
    <row r="267" spans="2:51" s="11" customFormat="1" ht="13.5">
      <c r="B267" s="204"/>
      <c r="C267" s="205"/>
      <c r="D267" s="206" t="s">
        <v>160</v>
      </c>
      <c r="E267" s="207" t="s">
        <v>23</v>
      </c>
      <c r="F267" s="208" t="s">
        <v>445</v>
      </c>
      <c r="G267" s="205"/>
      <c r="H267" s="209">
        <v>4.5490000000000004</v>
      </c>
      <c r="I267" s="210"/>
      <c r="J267" s="205"/>
      <c r="K267" s="205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160</v>
      </c>
      <c r="AU267" s="215" t="s">
        <v>158</v>
      </c>
      <c r="AV267" s="11" t="s">
        <v>158</v>
      </c>
      <c r="AW267" s="11" t="s">
        <v>36</v>
      </c>
      <c r="AX267" s="11" t="s">
        <v>73</v>
      </c>
      <c r="AY267" s="215" t="s">
        <v>150</v>
      </c>
    </row>
    <row r="268" spans="2:51" s="11" customFormat="1" ht="13.5">
      <c r="B268" s="204"/>
      <c r="C268" s="205"/>
      <c r="D268" s="206" t="s">
        <v>160</v>
      </c>
      <c r="E268" s="207" t="s">
        <v>23</v>
      </c>
      <c r="F268" s="208" t="s">
        <v>424</v>
      </c>
      <c r="G268" s="205"/>
      <c r="H268" s="209">
        <v>16.684999999999999</v>
      </c>
      <c r="I268" s="210"/>
      <c r="J268" s="205"/>
      <c r="K268" s="205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160</v>
      </c>
      <c r="AU268" s="215" t="s">
        <v>158</v>
      </c>
      <c r="AV268" s="11" t="s">
        <v>158</v>
      </c>
      <c r="AW268" s="11" t="s">
        <v>36</v>
      </c>
      <c r="AX268" s="11" t="s">
        <v>73</v>
      </c>
      <c r="AY268" s="215" t="s">
        <v>150</v>
      </c>
    </row>
    <row r="269" spans="2:51" s="11" customFormat="1" ht="13.5">
      <c r="B269" s="204"/>
      <c r="C269" s="205"/>
      <c r="D269" s="206" t="s">
        <v>160</v>
      </c>
      <c r="E269" s="207" t="s">
        <v>23</v>
      </c>
      <c r="F269" s="208" t="s">
        <v>446</v>
      </c>
      <c r="G269" s="205"/>
      <c r="H269" s="209">
        <v>5.08</v>
      </c>
      <c r="I269" s="210"/>
      <c r="J269" s="205"/>
      <c r="K269" s="205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160</v>
      </c>
      <c r="AU269" s="215" t="s">
        <v>158</v>
      </c>
      <c r="AV269" s="11" t="s">
        <v>158</v>
      </c>
      <c r="AW269" s="11" t="s">
        <v>36</v>
      </c>
      <c r="AX269" s="11" t="s">
        <v>73</v>
      </c>
      <c r="AY269" s="215" t="s">
        <v>150</v>
      </c>
    </row>
    <row r="270" spans="2:51" s="11" customFormat="1" ht="13.5">
      <c r="B270" s="204"/>
      <c r="C270" s="205"/>
      <c r="D270" s="206" t="s">
        <v>160</v>
      </c>
      <c r="E270" s="207" t="s">
        <v>23</v>
      </c>
      <c r="F270" s="208" t="s">
        <v>447</v>
      </c>
      <c r="G270" s="205"/>
      <c r="H270" s="209">
        <v>1.6419999999999999</v>
      </c>
      <c r="I270" s="210"/>
      <c r="J270" s="205"/>
      <c r="K270" s="205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160</v>
      </c>
      <c r="AU270" s="215" t="s">
        <v>158</v>
      </c>
      <c r="AV270" s="11" t="s">
        <v>158</v>
      </c>
      <c r="AW270" s="11" t="s">
        <v>36</v>
      </c>
      <c r="AX270" s="11" t="s">
        <v>73</v>
      </c>
      <c r="AY270" s="215" t="s">
        <v>150</v>
      </c>
    </row>
    <row r="271" spans="2:51" s="11" customFormat="1" ht="13.5">
      <c r="B271" s="204"/>
      <c r="C271" s="205"/>
      <c r="D271" s="206" t="s">
        <v>160</v>
      </c>
      <c r="E271" s="207" t="s">
        <v>23</v>
      </c>
      <c r="F271" s="208" t="s">
        <v>448</v>
      </c>
      <c r="G271" s="205"/>
      <c r="H271" s="209">
        <v>0.86399999999999999</v>
      </c>
      <c r="I271" s="210"/>
      <c r="J271" s="205"/>
      <c r="K271" s="205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160</v>
      </c>
      <c r="AU271" s="215" t="s">
        <v>158</v>
      </c>
      <c r="AV271" s="11" t="s">
        <v>158</v>
      </c>
      <c r="AW271" s="11" t="s">
        <v>36</v>
      </c>
      <c r="AX271" s="11" t="s">
        <v>73</v>
      </c>
      <c r="AY271" s="215" t="s">
        <v>150</v>
      </c>
    </row>
    <row r="272" spans="2:51" s="14" customFormat="1" ht="13.5">
      <c r="B272" s="247"/>
      <c r="C272" s="248"/>
      <c r="D272" s="206" t="s">
        <v>160</v>
      </c>
      <c r="E272" s="249" t="s">
        <v>23</v>
      </c>
      <c r="F272" s="250" t="s">
        <v>449</v>
      </c>
      <c r="G272" s="248"/>
      <c r="H272" s="251">
        <v>153.69300000000001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AT272" s="257" t="s">
        <v>160</v>
      </c>
      <c r="AU272" s="257" t="s">
        <v>158</v>
      </c>
      <c r="AV272" s="14" t="s">
        <v>169</v>
      </c>
      <c r="AW272" s="14" t="s">
        <v>36</v>
      </c>
      <c r="AX272" s="14" t="s">
        <v>73</v>
      </c>
      <c r="AY272" s="257" t="s">
        <v>150</v>
      </c>
    </row>
    <row r="273" spans="2:65" s="11" customFormat="1" ht="13.5">
      <c r="B273" s="204"/>
      <c r="C273" s="205"/>
      <c r="D273" s="206" t="s">
        <v>160</v>
      </c>
      <c r="E273" s="207" t="s">
        <v>23</v>
      </c>
      <c r="F273" s="208" t="s">
        <v>450</v>
      </c>
      <c r="G273" s="205"/>
      <c r="H273" s="209">
        <v>11.893000000000001</v>
      </c>
      <c r="I273" s="210"/>
      <c r="J273" s="205"/>
      <c r="K273" s="205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160</v>
      </c>
      <c r="AU273" s="215" t="s">
        <v>158</v>
      </c>
      <c r="AV273" s="11" t="s">
        <v>158</v>
      </c>
      <c r="AW273" s="11" t="s">
        <v>36</v>
      </c>
      <c r="AX273" s="11" t="s">
        <v>73</v>
      </c>
      <c r="AY273" s="215" t="s">
        <v>150</v>
      </c>
    </row>
    <row r="274" spans="2:65" s="11" customFormat="1" ht="13.5">
      <c r="B274" s="204"/>
      <c r="C274" s="205"/>
      <c r="D274" s="206" t="s">
        <v>160</v>
      </c>
      <c r="E274" s="207" t="s">
        <v>23</v>
      </c>
      <c r="F274" s="208" t="s">
        <v>403</v>
      </c>
      <c r="G274" s="205"/>
      <c r="H274" s="209">
        <v>-2.67</v>
      </c>
      <c r="I274" s="210"/>
      <c r="J274" s="205"/>
      <c r="K274" s="205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160</v>
      </c>
      <c r="AU274" s="215" t="s">
        <v>158</v>
      </c>
      <c r="AV274" s="11" t="s">
        <v>158</v>
      </c>
      <c r="AW274" s="11" t="s">
        <v>36</v>
      </c>
      <c r="AX274" s="11" t="s">
        <v>73</v>
      </c>
      <c r="AY274" s="215" t="s">
        <v>150</v>
      </c>
    </row>
    <row r="275" spans="2:65" s="11" customFormat="1" ht="13.5">
      <c r="B275" s="204"/>
      <c r="C275" s="205"/>
      <c r="D275" s="206" t="s">
        <v>160</v>
      </c>
      <c r="E275" s="207" t="s">
        <v>23</v>
      </c>
      <c r="F275" s="208" t="s">
        <v>404</v>
      </c>
      <c r="G275" s="205"/>
      <c r="H275" s="209">
        <v>1.1299999999999999</v>
      </c>
      <c r="I275" s="210"/>
      <c r="J275" s="205"/>
      <c r="K275" s="205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160</v>
      </c>
      <c r="AU275" s="215" t="s">
        <v>158</v>
      </c>
      <c r="AV275" s="11" t="s">
        <v>158</v>
      </c>
      <c r="AW275" s="11" t="s">
        <v>36</v>
      </c>
      <c r="AX275" s="11" t="s">
        <v>73</v>
      </c>
      <c r="AY275" s="215" t="s">
        <v>150</v>
      </c>
    </row>
    <row r="276" spans="2:65" s="14" customFormat="1" ht="13.5">
      <c r="B276" s="247"/>
      <c r="C276" s="248"/>
      <c r="D276" s="206" t="s">
        <v>160</v>
      </c>
      <c r="E276" s="249" t="s">
        <v>23</v>
      </c>
      <c r="F276" s="250" t="s">
        <v>449</v>
      </c>
      <c r="G276" s="248"/>
      <c r="H276" s="251">
        <v>10.353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AT276" s="257" t="s">
        <v>160</v>
      </c>
      <c r="AU276" s="257" t="s">
        <v>158</v>
      </c>
      <c r="AV276" s="14" t="s">
        <v>169</v>
      </c>
      <c r="AW276" s="14" t="s">
        <v>36</v>
      </c>
      <c r="AX276" s="14" t="s">
        <v>73</v>
      </c>
      <c r="AY276" s="257" t="s">
        <v>150</v>
      </c>
    </row>
    <row r="277" spans="2:65" s="11" customFormat="1" ht="13.5">
      <c r="B277" s="204"/>
      <c r="C277" s="205"/>
      <c r="D277" s="206" t="s">
        <v>160</v>
      </c>
      <c r="E277" s="207" t="s">
        <v>23</v>
      </c>
      <c r="F277" s="208" t="s">
        <v>451</v>
      </c>
      <c r="G277" s="205"/>
      <c r="H277" s="209">
        <v>231.00899999999999</v>
      </c>
      <c r="I277" s="210"/>
      <c r="J277" s="205"/>
      <c r="K277" s="205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160</v>
      </c>
      <c r="AU277" s="215" t="s">
        <v>158</v>
      </c>
      <c r="AV277" s="11" t="s">
        <v>158</v>
      </c>
      <c r="AW277" s="11" t="s">
        <v>36</v>
      </c>
      <c r="AX277" s="11" t="s">
        <v>73</v>
      </c>
      <c r="AY277" s="215" t="s">
        <v>150</v>
      </c>
    </row>
    <row r="278" spans="2:65" s="12" customFormat="1" ht="13.5">
      <c r="B278" s="216"/>
      <c r="C278" s="217"/>
      <c r="D278" s="206" t="s">
        <v>160</v>
      </c>
      <c r="E278" s="218" t="s">
        <v>23</v>
      </c>
      <c r="F278" s="219" t="s">
        <v>163</v>
      </c>
      <c r="G278" s="217"/>
      <c r="H278" s="220">
        <v>395.05500000000001</v>
      </c>
      <c r="I278" s="221"/>
      <c r="J278" s="217"/>
      <c r="K278" s="217"/>
      <c r="L278" s="222"/>
      <c r="M278" s="223"/>
      <c r="N278" s="224"/>
      <c r="O278" s="224"/>
      <c r="P278" s="224"/>
      <c r="Q278" s="224"/>
      <c r="R278" s="224"/>
      <c r="S278" s="224"/>
      <c r="T278" s="225"/>
      <c r="AT278" s="226" t="s">
        <v>160</v>
      </c>
      <c r="AU278" s="226" t="s">
        <v>158</v>
      </c>
      <c r="AV278" s="12" t="s">
        <v>157</v>
      </c>
      <c r="AW278" s="12" t="s">
        <v>36</v>
      </c>
      <c r="AX278" s="12" t="s">
        <v>78</v>
      </c>
      <c r="AY278" s="226" t="s">
        <v>150</v>
      </c>
    </row>
    <row r="279" spans="2:65" s="1" customFormat="1" ht="16.5" customHeight="1">
      <c r="B279" s="42"/>
      <c r="C279" s="192" t="s">
        <v>452</v>
      </c>
      <c r="D279" s="192" t="s">
        <v>152</v>
      </c>
      <c r="E279" s="193" t="s">
        <v>453</v>
      </c>
      <c r="F279" s="194" t="s">
        <v>454</v>
      </c>
      <c r="G279" s="195" t="s">
        <v>172</v>
      </c>
      <c r="H279" s="196">
        <v>10.46</v>
      </c>
      <c r="I279" s="197"/>
      <c r="J279" s="198">
        <f>ROUND(I279*H279,2)</f>
        <v>0</v>
      </c>
      <c r="K279" s="194" t="s">
        <v>156</v>
      </c>
      <c r="L279" s="62"/>
      <c r="M279" s="199" t="s">
        <v>23</v>
      </c>
      <c r="N279" s="200" t="s">
        <v>45</v>
      </c>
      <c r="O279" s="43"/>
      <c r="P279" s="201">
        <f>O279*H279</f>
        <v>0</v>
      </c>
      <c r="Q279" s="201">
        <v>1.54E-2</v>
      </c>
      <c r="R279" s="201">
        <f>Q279*H279</f>
        <v>0.161084</v>
      </c>
      <c r="S279" s="201">
        <v>0</v>
      </c>
      <c r="T279" s="202">
        <f>S279*H279</f>
        <v>0</v>
      </c>
      <c r="AR279" s="24" t="s">
        <v>157</v>
      </c>
      <c r="AT279" s="24" t="s">
        <v>152</v>
      </c>
      <c r="AU279" s="24" t="s">
        <v>158</v>
      </c>
      <c r="AY279" s="24" t="s">
        <v>150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4" t="s">
        <v>158</v>
      </c>
      <c r="BK279" s="203">
        <f>ROUND(I279*H279,2)</f>
        <v>0</v>
      </c>
      <c r="BL279" s="24" t="s">
        <v>157</v>
      </c>
      <c r="BM279" s="24" t="s">
        <v>455</v>
      </c>
    </row>
    <row r="280" spans="2:65" s="13" customFormat="1" ht="13.5">
      <c r="B280" s="227"/>
      <c r="C280" s="228"/>
      <c r="D280" s="206" t="s">
        <v>160</v>
      </c>
      <c r="E280" s="229" t="s">
        <v>23</v>
      </c>
      <c r="F280" s="230" t="s">
        <v>456</v>
      </c>
      <c r="G280" s="228"/>
      <c r="H280" s="229" t="s">
        <v>23</v>
      </c>
      <c r="I280" s="231"/>
      <c r="J280" s="228"/>
      <c r="K280" s="228"/>
      <c r="L280" s="232"/>
      <c r="M280" s="233"/>
      <c r="N280" s="234"/>
      <c r="O280" s="234"/>
      <c r="P280" s="234"/>
      <c r="Q280" s="234"/>
      <c r="R280" s="234"/>
      <c r="S280" s="234"/>
      <c r="T280" s="235"/>
      <c r="AT280" s="236" t="s">
        <v>160</v>
      </c>
      <c r="AU280" s="236" t="s">
        <v>158</v>
      </c>
      <c r="AV280" s="13" t="s">
        <v>78</v>
      </c>
      <c r="AW280" s="13" t="s">
        <v>36</v>
      </c>
      <c r="AX280" s="13" t="s">
        <v>73</v>
      </c>
      <c r="AY280" s="236" t="s">
        <v>150</v>
      </c>
    </row>
    <row r="281" spans="2:65" s="11" customFormat="1" ht="13.5">
      <c r="B281" s="204"/>
      <c r="C281" s="205"/>
      <c r="D281" s="206" t="s">
        <v>160</v>
      </c>
      <c r="E281" s="207" t="s">
        <v>23</v>
      </c>
      <c r="F281" s="208" t="s">
        <v>457</v>
      </c>
      <c r="G281" s="205"/>
      <c r="H281" s="209">
        <v>3.4</v>
      </c>
      <c r="I281" s="210"/>
      <c r="J281" s="205"/>
      <c r="K281" s="205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160</v>
      </c>
      <c r="AU281" s="215" t="s">
        <v>158</v>
      </c>
      <c r="AV281" s="11" t="s">
        <v>158</v>
      </c>
      <c r="AW281" s="11" t="s">
        <v>36</v>
      </c>
      <c r="AX281" s="11" t="s">
        <v>73</v>
      </c>
      <c r="AY281" s="215" t="s">
        <v>150</v>
      </c>
    </row>
    <row r="282" spans="2:65" s="11" customFormat="1" ht="13.5">
      <c r="B282" s="204"/>
      <c r="C282" s="205"/>
      <c r="D282" s="206" t="s">
        <v>160</v>
      </c>
      <c r="E282" s="207" t="s">
        <v>23</v>
      </c>
      <c r="F282" s="208" t="s">
        <v>458</v>
      </c>
      <c r="G282" s="205"/>
      <c r="H282" s="209">
        <v>2.74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160</v>
      </c>
      <c r="AU282" s="215" t="s">
        <v>158</v>
      </c>
      <c r="AV282" s="11" t="s">
        <v>158</v>
      </c>
      <c r="AW282" s="11" t="s">
        <v>36</v>
      </c>
      <c r="AX282" s="11" t="s">
        <v>73</v>
      </c>
      <c r="AY282" s="215" t="s">
        <v>150</v>
      </c>
    </row>
    <row r="283" spans="2:65" s="11" customFormat="1" ht="13.5">
      <c r="B283" s="204"/>
      <c r="C283" s="205"/>
      <c r="D283" s="206" t="s">
        <v>160</v>
      </c>
      <c r="E283" s="207" t="s">
        <v>23</v>
      </c>
      <c r="F283" s="208" t="s">
        <v>459</v>
      </c>
      <c r="G283" s="205"/>
      <c r="H283" s="209">
        <v>4.32</v>
      </c>
      <c r="I283" s="210"/>
      <c r="J283" s="205"/>
      <c r="K283" s="205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160</v>
      </c>
      <c r="AU283" s="215" t="s">
        <v>158</v>
      </c>
      <c r="AV283" s="11" t="s">
        <v>158</v>
      </c>
      <c r="AW283" s="11" t="s">
        <v>36</v>
      </c>
      <c r="AX283" s="11" t="s">
        <v>73</v>
      </c>
      <c r="AY283" s="215" t="s">
        <v>150</v>
      </c>
    </row>
    <row r="284" spans="2:65" s="12" customFormat="1" ht="13.5">
      <c r="B284" s="216"/>
      <c r="C284" s="217"/>
      <c r="D284" s="206" t="s">
        <v>160</v>
      </c>
      <c r="E284" s="218" t="s">
        <v>23</v>
      </c>
      <c r="F284" s="219" t="s">
        <v>163</v>
      </c>
      <c r="G284" s="217"/>
      <c r="H284" s="220">
        <v>10.46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160</v>
      </c>
      <c r="AU284" s="226" t="s">
        <v>158</v>
      </c>
      <c r="AV284" s="12" t="s">
        <v>157</v>
      </c>
      <c r="AW284" s="12" t="s">
        <v>36</v>
      </c>
      <c r="AX284" s="12" t="s">
        <v>78</v>
      </c>
      <c r="AY284" s="226" t="s">
        <v>150</v>
      </c>
    </row>
    <row r="285" spans="2:65" s="1" customFormat="1" ht="16.5" customHeight="1">
      <c r="B285" s="42"/>
      <c r="C285" s="192" t="s">
        <v>460</v>
      </c>
      <c r="D285" s="192" t="s">
        <v>152</v>
      </c>
      <c r="E285" s="193" t="s">
        <v>461</v>
      </c>
      <c r="F285" s="194" t="s">
        <v>462</v>
      </c>
      <c r="G285" s="195" t="s">
        <v>172</v>
      </c>
      <c r="H285" s="196">
        <v>38.030999999999999</v>
      </c>
      <c r="I285" s="197"/>
      <c r="J285" s="198">
        <f>ROUND(I285*H285,2)</f>
        <v>0</v>
      </c>
      <c r="K285" s="194" t="s">
        <v>156</v>
      </c>
      <c r="L285" s="62"/>
      <c r="M285" s="199" t="s">
        <v>23</v>
      </c>
      <c r="N285" s="200" t="s">
        <v>45</v>
      </c>
      <c r="O285" s="43"/>
      <c r="P285" s="201">
        <f>O285*H285</f>
        <v>0</v>
      </c>
      <c r="Q285" s="201">
        <v>1.8380000000000001E-2</v>
      </c>
      <c r="R285" s="201">
        <f>Q285*H285</f>
        <v>0.69900978000000002</v>
      </c>
      <c r="S285" s="201">
        <v>0</v>
      </c>
      <c r="T285" s="202">
        <f>S285*H285</f>
        <v>0</v>
      </c>
      <c r="AR285" s="24" t="s">
        <v>157</v>
      </c>
      <c r="AT285" s="24" t="s">
        <v>152</v>
      </c>
      <c r="AU285" s="24" t="s">
        <v>158</v>
      </c>
      <c r="AY285" s="24" t="s">
        <v>150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4" t="s">
        <v>158</v>
      </c>
      <c r="BK285" s="203">
        <f>ROUND(I285*H285,2)</f>
        <v>0</v>
      </c>
      <c r="BL285" s="24" t="s">
        <v>157</v>
      </c>
      <c r="BM285" s="24" t="s">
        <v>463</v>
      </c>
    </row>
    <row r="286" spans="2:65" s="11" customFormat="1" ht="13.5">
      <c r="B286" s="204"/>
      <c r="C286" s="205"/>
      <c r="D286" s="206" t="s">
        <v>160</v>
      </c>
      <c r="E286" s="207" t="s">
        <v>23</v>
      </c>
      <c r="F286" s="208" t="s">
        <v>464</v>
      </c>
      <c r="G286" s="205"/>
      <c r="H286" s="209">
        <v>8.4600000000000009</v>
      </c>
      <c r="I286" s="210"/>
      <c r="J286" s="205"/>
      <c r="K286" s="205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160</v>
      </c>
      <c r="AU286" s="215" t="s">
        <v>158</v>
      </c>
      <c r="AV286" s="11" t="s">
        <v>158</v>
      </c>
      <c r="AW286" s="11" t="s">
        <v>36</v>
      </c>
      <c r="AX286" s="11" t="s">
        <v>73</v>
      </c>
      <c r="AY286" s="215" t="s">
        <v>150</v>
      </c>
    </row>
    <row r="287" spans="2:65" s="11" customFormat="1" ht="13.5">
      <c r="B287" s="204"/>
      <c r="C287" s="205"/>
      <c r="D287" s="206" t="s">
        <v>160</v>
      </c>
      <c r="E287" s="207" t="s">
        <v>23</v>
      </c>
      <c r="F287" s="208" t="s">
        <v>465</v>
      </c>
      <c r="G287" s="205"/>
      <c r="H287" s="209">
        <v>2.7210000000000001</v>
      </c>
      <c r="I287" s="210"/>
      <c r="J287" s="205"/>
      <c r="K287" s="205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160</v>
      </c>
      <c r="AU287" s="215" t="s">
        <v>158</v>
      </c>
      <c r="AV287" s="11" t="s">
        <v>158</v>
      </c>
      <c r="AW287" s="11" t="s">
        <v>36</v>
      </c>
      <c r="AX287" s="11" t="s">
        <v>73</v>
      </c>
      <c r="AY287" s="215" t="s">
        <v>150</v>
      </c>
    </row>
    <row r="288" spans="2:65" s="13" customFormat="1" ht="13.5">
      <c r="B288" s="227"/>
      <c r="C288" s="228"/>
      <c r="D288" s="206" t="s">
        <v>160</v>
      </c>
      <c r="E288" s="229" t="s">
        <v>23</v>
      </c>
      <c r="F288" s="230" t="s">
        <v>466</v>
      </c>
      <c r="G288" s="228"/>
      <c r="H288" s="229" t="s">
        <v>23</v>
      </c>
      <c r="I288" s="231"/>
      <c r="J288" s="228"/>
      <c r="K288" s="228"/>
      <c r="L288" s="232"/>
      <c r="M288" s="233"/>
      <c r="N288" s="234"/>
      <c r="O288" s="234"/>
      <c r="P288" s="234"/>
      <c r="Q288" s="234"/>
      <c r="R288" s="234"/>
      <c r="S288" s="234"/>
      <c r="T288" s="235"/>
      <c r="AT288" s="236" t="s">
        <v>160</v>
      </c>
      <c r="AU288" s="236" t="s">
        <v>158</v>
      </c>
      <c r="AV288" s="13" t="s">
        <v>78</v>
      </c>
      <c r="AW288" s="13" t="s">
        <v>36</v>
      </c>
      <c r="AX288" s="13" t="s">
        <v>73</v>
      </c>
      <c r="AY288" s="236" t="s">
        <v>150</v>
      </c>
    </row>
    <row r="289" spans="2:65" s="11" customFormat="1" ht="13.5">
      <c r="B289" s="204"/>
      <c r="C289" s="205"/>
      <c r="D289" s="206" t="s">
        <v>160</v>
      </c>
      <c r="E289" s="207" t="s">
        <v>23</v>
      </c>
      <c r="F289" s="208" t="s">
        <v>467</v>
      </c>
      <c r="G289" s="205"/>
      <c r="H289" s="209">
        <v>8.16</v>
      </c>
      <c r="I289" s="210"/>
      <c r="J289" s="205"/>
      <c r="K289" s="205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160</v>
      </c>
      <c r="AU289" s="215" t="s">
        <v>158</v>
      </c>
      <c r="AV289" s="11" t="s">
        <v>158</v>
      </c>
      <c r="AW289" s="11" t="s">
        <v>36</v>
      </c>
      <c r="AX289" s="11" t="s">
        <v>73</v>
      </c>
      <c r="AY289" s="215" t="s">
        <v>150</v>
      </c>
    </row>
    <row r="290" spans="2:65" s="11" customFormat="1" ht="13.5">
      <c r="B290" s="204"/>
      <c r="C290" s="205"/>
      <c r="D290" s="206" t="s">
        <v>160</v>
      </c>
      <c r="E290" s="207" t="s">
        <v>23</v>
      </c>
      <c r="F290" s="208" t="s">
        <v>468</v>
      </c>
      <c r="G290" s="205"/>
      <c r="H290" s="209">
        <v>10.6</v>
      </c>
      <c r="I290" s="210"/>
      <c r="J290" s="205"/>
      <c r="K290" s="205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160</v>
      </c>
      <c r="AU290" s="215" t="s">
        <v>158</v>
      </c>
      <c r="AV290" s="11" t="s">
        <v>158</v>
      </c>
      <c r="AW290" s="11" t="s">
        <v>36</v>
      </c>
      <c r="AX290" s="11" t="s">
        <v>73</v>
      </c>
      <c r="AY290" s="215" t="s">
        <v>150</v>
      </c>
    </row>
    <row r="291" spans="2:65" s="11" customFormat="1" ht="13.5">
      <c r="B291" s="204"/>
      <c r="C291" s="205"/>
      <c r="D291" s="206" t="s">
        <v>160</v>
      </c>
      <c r="E291" s="207" t="s">
        <v>23</v>
      </c>
      <c r="F291" s="208" t="s">
        <v>469</v>
      </c>
      <c r="G291" s="205"/>
      <c r="H291" s="209">
        <v>3.05</v>
      </c>
      <c r="I291" s="210"/>
      <c r="J291" s="205"/>
      <c r="K291" s="205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160</v>
      </c>
      <c r="AU291" s="215" t="s">
        <v>158</v>
      </c>
      <c r="AV291" s="11" t="s">
        <v>158</v>
      </c>
      <c r="AW291" s="11" t="s">
        <v>36</v>
      </c>
      <c r="AX291" s="11" t="s">
        <v>73</v>
      </c>
      <c r="AY291" s="215" t="s">
        <v>150</v>
      </c>
    </row>
    <row r="292" spans="2:65" s="11" customFormat="1" ht="13.5">
      <c r="B292" s="204"/>
      <c r="C292" s="205"/>
      <c r="D292" s="206" t="s">
        <v>160</v>
      </c>
      <c r="E292" s="207" t="s">
        <v>23</v>
      </c>
      <c r="F292" s="208" t="s">
        <v>470</v>
      </c>
      <c r="G292" s="205"/>
      <c r="H292" s="209">
        <v>5.04</v>
      </c>
      <c r="I292" s="210"/>
      <c r="J292" s="205"/>
      <c r="K292" s="205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160</v>
      </c>
      <c r="AU292" s="215" t="s">
        <v>158</v>
      </c>
      <c r="AV292" s="11" t="s">
        <v>158</v>
      </c>
      <c r="AW292" s="11" t="s">
        <v>36</v>
      </c>
      <c r="AX292" s="11" t="s">
        <v>73</v>
      </c>
      <c r="AY292" s="215" t="s">
        <v>150</v>
      </c>
    </row>
    <row r="293" spans="2:65" s="12" customFormat="1" ht="13.5">
      <c r="B293" s="216"/>
      <c r="C293" s="217"/>
      <c r="D293" s="206" t="s">
        <v>160</v>
      </c>
      <c r="E293" s="218" t="s">
        <v>23</v>
      </c>
      <c r="F293" s="219" t="s">
        <v>163</v>
      </c>
      <c r="G293" s="217"/>
      <c r="H293" s="220">
        <v>38.030999999999999</v>
      </c>
      <c r="I293" s="221"/>
      <c r="J293" s="217"/>
      <c r="K293" s="217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160</v>
      </c>
      <c r="AU293" s="226" t="s">
        <v>158</v>
      </c>
      <c r="AV293" s="12" t="s">
        <v>157</v>
      </c>
      <c r="AW293" s="12" t="s">
        <v>36</v>
      </c>
      <c r="AX293" s="12" t="s">
        <v>78</v>
      </c>
      <c r="AY293" s="226" t="s">
        <v>150</v>
      </c>
    </row>
    <row r="294" spans="2:65" s="1" customFormat="1" ht="25.5" customHeight="1">
      <c r="B294" s="42"/>
      <c r="C294" s="192" t="s">
        <v>471</v>
      </c>
      <c r="D294" s="192" t="s">
        <v>152</v>
      </c>
      <c r="E294" s="193" t="s">
        <v>472</v>
      </c>
      <c r="F294" s="194" t="s">
        <v>473</v>
      </c>
      <c r="G294" s="195" t="s">
        <v>172</v>
      </c>
      <c r="H294" s="196">
        <v>231.00899999999999</v>
      </c>
      <c r="I294" s="197"/>
      <c r="J294" s="198">
        <f>ROUND(I294*H294,2)</f>
        <v>0</v>
      </c>
      <c r="K294" s="194" t="s">
        <v>156</v>
      </c>
      <c r="L294" s="62"/>
      <c r="M294" s="199" t="s">
        <v>23</v>
      </c>
      <c r="N294" s="200" t="s">
        <v>45</v>
      </c>
      <c r="O294" s="43"/>
      <c r="P294" s="201">
        <f>O294*H294</f>
        <v>0</v>
      </c>
      <c r="Q294" s="201">
        <v>1.7000000000000001E-2</v>
      </c>
      <c r="R294" s="201">
        <f>Q294*H294</f>
        <v>3.9271530000000001</v>
      </c>
      <c r="S294" s="201">
        <v>0</v>
      </c>
      <c r="T294" s="202">
        <f>S294*H294</f>
        <v>0</v>
      </c>
      <c r="AR294" s="24" t="s">
        <v>157</v>
      </c>
      <c r="AT294" s="24" t="s">
        <v>152</v>
      </c>
      <c r="AU294" s="24" t="s">
        <v>158</v>
      </c>
      <c r="AY294" s="24" t="s">
        <v>150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24" t="s">
        <v>158</v>
      </c>
      <c r="BK294" s="203">
        <f>ROUND(I294*H294,2)</f>
        <v>0</v>
      </c>
      <c r="BL294" s="24" t="s">
        <v>157</v>
      </c>
      <c r="BM294" s="24" t="s">
        <v>474</v>
      </c>
    </row>
    <row r="295" spans="2:65" s="11" customFormat="1" ht="13.5">
      <c r="B295" s="204"/>
      <c r="C295" s="205"/>
      <c r="D295" s="206" t="s">
        <v>160</v>
      </c>
      <c r="E295" s="207" t="s">
        <v>23</v>
      </c>
      <c r="F295" s="208" t="s">
        <v>475</v>
      </c>
      <c r="G295" s="205"/>
      <c r="H295" s="209">
        <v>46.564</v>
      </c>
      <c r="I295" s="210"/>
      <c r="J295" s="205"/>
      <c r="K295" s="205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160</v>
      </c>
      <c r="AU295" s="215" t="s">
        <v>158</v>
      </c>
      <c r="AV295" s="11" t="s">
        <v>158</v>
      </c>
      <c r="AW295" s="11" t="s">
        <v>36</v>
      </c>
      <c r="AX295" s="11" t="s">
        <v>73</v>
      </c>
      <c r="AY295" s="215" t="s">
        <v>150</v>
      </c>
    </row>
    <row r="296" spans="2:65" s="11" customFormat="1" ht="13.5">
      <c r="B296" s="204"/>
      <c r="C296" s="205"/>
      <c r="D296" s="206" t="s">
        <v>160</v>
      </c>
      <c r="E296" s="207" t="s">
        <v>23</v>
      </c>
      <c r="F296" s="208" t="s">
        <v>476</v>
      </c>
      <c r="G296" s="205"/>
      <c r="H296" s="209">
        <v>-4.57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160</v>
      </c>
      <c r="AU296" s="215" t="s">
        <v>158</v>
      </c>
      <c r="AV296" s="11" t="s">
        <v>158</v>
      </c>
      <c r="AW296" s="11" t="s">
        <v>36</v>
      </c>
      <c r="AX296" s="11" t="s">
        <v>73</v>
      </c>
      <c r="AY296" s="215" t="s">
        <v>150</v>
      </c>
    </row>
    <row r="297" spans="2:65" s="11" customFormat="1" ht="13.5">
      <c r="B297" s="204"/>
      <c r="C297" s="205"/>
      <c r="D297" s="206" t="s">
        <v>160</v>
      </c>
      <c r="E297" s="207" t="s">
        <v>23</v>
      </c>
      <c r="F297" s="208" t="s">
        <v>477</v>
      </c>
      <c r="G297" s="205"/>
      <c r="H297" s="209">
        <v>23.1</v>
      </c>
      <c r="I297" s="210"/>
      <c r="J297" s="205"/>
      <c r="K297" s="205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160</v>
      </c>
      <c r="AU297" s="215" t="s">
        <v>158</v>
      </c>
      <c r="AV297" s="11" t="s">
        <v>158</v>
      </c>
      <c r="AW297" s="11" t="s">
        <v>36</v>
      </c>
      <c r="AX297" s="11" t="s">
        <v>73</v>
      </c>
      <c r="AY297" s="215" t="s">
        <v>150</v>
      </c>
    </row>
    <row r="298" spans="2:65" s="11" customFormat="1" ht="13.5">
      <c r="B298" s="204"/>
      <c r="C298" s="205"/>
      <c r="D298" s="206" t="s">
        <v>160</v>
      </c>
      <c r="E298" s="207" t="s">
        <v>23</v>
      </c>
      <c r="F298" s="208" t="s">
        <v>478</v>
      </c>
      <c r="G298" s="205"/>
      <c r="H298" s="209">
        <v>-0.98099999999999998</v>
      </c>
      <c r="I298" s="210"/>
      <c r="J298" s="205"/>
      <c r="K298" s="205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160</v>
      </c>
      <c r="AU298" s="215" t="s">
        <v>158</v>
      </c>
      <c r="AV298" s="11" t="s">
        <v>158</v>
      </c>
      <c r="AW298" s="11" t="s">
        <v>36</v>
      </c>
      <c r="AX298" s="11" t="s">
        <v>73</v>
      </c>
      <c r="AY298" s="215" t="s">
        <v>150</v>
      </c>
    </row>
    <row r="299" spans="2:65" s="14" customFormat="1" ht="13.5">
      <c r="B299" s="247"/>
      <c r="C299" s="248"/>
      <c r="D299" s="206" t="s">
        <v>160</v>
      </c>
      <c r="E299" s="249" t="s">
        <v>23</v>
      </c>
      <c r="F299" s="250" t="s">
        <v>449</v>
      </c>
      <c r="G299" s="248"/>
      <c r="H299" s="251">
        <v>64.113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AT299" s="257" t="s">
        <v>160</v>
      </c>
      <c r="AU299" s="257" t="s">
        <v>158</v>
      </c>
      <c r="AV299" s="14" t="s">
        <v>169</v>
      </c>
      <c r="AW299" s="14" t="s">
        <v>36</v>
      </c>
      <c r="AX299" s="14" t="s">
        <v>73</v>
      </c>
      <c r="AY299" s="257" t="s">
        <v>150</v>
      </c>
    </row>
    <row r="300" spans="2:65" s="13" customFormat="1" ht="13.5">
      <c r="B300" s="227"/>
      <c r="C300" s="228"/>
      <c r="D300" s="206" t="s">
        <v>160</v>
      </c>
      <c r="E300" s="229" t="s">
        <v>23</v>
      </c>
      <c r="F300" s="230" t="s">
        <v>479</v>
      </c>
      <c r="G300" s="228"/>
      <c r="H300" s="229" t="s">
        <v>23</v>
      </c>
      <c r="I300" s="231"/>
      <c r="J300" s="228"/>
      <c r="K300" s="228"/>
      <c r="L300" s="232"/>
      <c r="M300" s="233"/>
      <c r="N300" s="234"/>
      <c r="O300" s="234"/>
      <c r="P300" s="234"/>
      <c r="Q300" s="234"/>
      <c r="R300" s="234"/>
      <c r="S300" s="234"/>
      <c r="T300" s="235"/>
      <c r="AT300" s="236" t="s">
        <v>160</v>
      </c>
      <c r="AU300" s="236" t="s">
        <v>158</v>
      </c>
      <c r="AV300" s="13" t="s">
        <v>78</v>
      </c>
      <c r="AW300" s="13" t="s">
        <v>36</v>
      </c>
      <c r="AX300" s="13" t="s">
        <v>73</v>
      </c>
      <c r="AY300" s="236" t="s">
        <v>150</v>
      </c>
    </row>
    <row r="301" spans="2:65" s="11" customFormat="1" ht="13.5">
      <c r="B301" s="204"/>
      <c r="C301" s="205"/>
      <c r="D301" s="206" t="s">
        <v>160</v>
      </c>
      <c r="E301" s="207" t="s">
        <v>23</v>
      </c>
      <c r="F301" s="208" t="s">
        <v>480</v>
      </c>
      <c r="G301" s="205"/>
      <c r="H301" s="209">
        <v>15.347</v>
      </c>
      <c r="I301" s="210"/>
      <c r="J301" s="205"/>
      <c r="K301" s="205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160</v>
      </c>
      <c r="AU301" s="215" t="s">
        <v>158</v>
      </c>
      <c r="AV301" s="11" t="s">
        <v>158</v>
      </c>
      <c r="AW301" s="11" t="s">
        <v>36</v>
      </c>
      <c r="AX301" s="11" t="s">
        <v>73</v>
      </c>
      <c r="AY301" s="215" t="s">
        <v>150</v>
      </c>
    </row>
    <row r="302" spans="2:65" s="11" customFormat="1" ht="13.5">
      <c r="B302" s="204"/>
      <c r="C302" s="205"/>
      <c r="D302" s="206" t="s">
        <v>160</v>
      </c>
      <c r="E302" s="207" t="s">
        <v>23</v>
      </c>
      <c r="F302" s="208" t="s">
        <v>481</v>
      </c>
      <c r="G302" s="205"/>
      <c r="H302" s="209">
        <v>3.504</v>
      </c>
      <c r="I302" s="210"/>
      <c r="J302" s="205"/>
      <c r="K302" s="205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160</v>
      </c>
      <c r="AU302" s="215" t="s">
        <v>158</v>
      </c>
      <c r="AV302" s="11" t="s">
        <v>158</v>
      </c>
      <c r="AW302" s="11" t="s">
        <v>36</v>
      </c>
      <c r="AX302" s="11" t="s">
        <v>73</v>
      </c>
      <c r="AY302" s="215" t="s">
        <v>150</v>
      </c>
    </row>
    <row r="303" spans="2:65" s="11" customFormat="1" ht="13.5">
      <c r="B303" s="204"/>
      <c r="C303" s="205"/>
      <c r="D303" s="206" t="s">
        <v>160</v>
      </c>
      <c r="E303" s="207" t="s">
        <v>23</v>
      </c>
      <c r="F303" s="208" t="s">
        <v>482</v>
      </c>
      <c r="G303" s="205"/>
      <c r="H303" s="209">
        <v>2.4449999999999998</v>
      </c>
      <c r="I303" s="210"/>
      <c r="J303" s="205"/>
      <c r="K303" s="205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160</v>
      </c>
      <c r="AU303" s="215" t="s">
        <v>158</v>
      </c>
      <c r="AV303" s="11" t="s">
        <v>158</v>
      </c>
      <c r="AW303" s="11" t="s">
        <v>36</v>
      </c>
      <c r="AX303" s="11" t="s">
        <v>73</v>
      </c>
      <c r="AY303" s="215" t="s">
        <v>150</v>
      </c>
    </row>
    <row r="304" spans="2:65" s="11" customFormat="1" ht="27">
      <c r="B304" s="204"/>
      <c r="C304" s="205"/>
      <c r="D304" s="206" t="s">
        <v>160</v>
      </c>
      <c r="E304" s="207" t="s">
        <v>23</v>
      </c>
      <c r="F304" s="208" t="s">
        <v>483</v>
      </c>
      <c r="G304" s="205"/>
      <c r="H304" s="209">
        <v>56.912999999999997</v>
      </c>
      <c r="I304" s="210"/>
      <c r="J304" s="205"/>
      <c r="K304" s="205"/>
      <c r="L304" s="211"/>
      <c r="M304" s="212"/>
      <c r="N304" s="213"/>
      <c r="O304" s="213"/>
      <c r="P304" s="213"/>
      <c r="Q304" s="213"/>
      <c r="R304" s="213"/>
      <c r="S304" s="213"/>
      <c r="T304" s="214"/>
      <c r="AT304" s="215" t="s">
        <v>160</v>
      </c>
      <c r="AU304" s="215" t="s">
        <v>158</v>
      </c>
      <c r="AV304" s="11" t="s">
        <v>158</v>
      </c>
      <c r="AW304" s="11" t="s">
        <v>36</v>
      </c>
      <c r="AX304" s="11" t="s">
        <v>73</v>
      </c>
      <c r="AY304" s="215" t="s">
        <v>150</v>
      </c>
    </row>
    <row r="305" spans="2:65" s="11" customFormat="1" ht="13.5">
      <c r="B305" s="204"/>
      <c r="C305" s="205"/>
      <c r="D305" s="206" t="s">
        <v>160</v>
      </c>
      <c r="E305" s="207" t="s">
        <v>23</v>
      </c>
      <c r="F305" s="208" t="s">
        <v>484</v>
      </c>
      <c r="G305" s="205"/>
      <c r="H305" s="209">
        <v>0.61</v>
      </c>
      <c r="I305" s="210"/>
      <c r="J305" s="205"/>
      <c r="K305" s="205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160</v>
      </c>
      <c r="AU305" s="215" t="s">
        <v>158</v>
      </c>
      <c r="AV305" s="11" t="s">
        <v>158</v>
      </c>
      <c r="AW305" s="11" t="s">
        <v>36</v>
      </c>
      <c r="AX305" s="11" t="s">
        <v>73</v>
      </c>
      <c r="AY305" s="215" t="s">
        <v>150</v>
      </c>
    </row>
    <row r="306" spans="2:65" s="11" customFormat="1" ht="13.5">
      <c r="B306" s="204"/>
      <c r="C306" s="205"/>
      <c r="D306" s="206" t="s">
        <v>160</v>
      </c>
      <c r="E306" s="207" t="s">
        <v>23</v>
      </c>
      <c r="F306" s="208" t="s">
        <v>485</v>
      </c>
      <c r="G306" s="205"/>
      <c r="H306" s="209">
        <v>0.68</v>
      </c>
      <c r="I306" s="210"/>
      <c r="J306" s="205"/>
      <c r="K306" s="205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160</v>
      </c>
      <c r="AU306" s="215" t="s">
        <v>158</v>
      </c>
      <c r="AV306" s="11" t="s">
        <v>158</v>
      </c>
      <c r="AW306" s="11" t="s">
        <v>36</v>
      </c>
      <c r="AX306" s="11" t="s">
        <v>73</v>
      </c>
      <c r="AY306" s="215" t="s">
        <v>150</v>
      </c>
    </row>
    <row r="307" spans="2:65" s="11" customFormat="1" ht="40.5">
      <c r="B307" s="204"/>
      <c r="C307" s="205"/>
      <c r="D307" s="206" t="s">
        <v>160</v>
      </c>
      <c r="E307" s="207" t="s">
        <v>23</v>
      </c>
      <c r="F307" s="208" t="s">
        <v>486</v>
      </c>
      <c r="G307" s="205"/>
      <c r="H307" s="209">
        <v>25.356999999999999</v>
      </c>
      <c r="I307" s="210"/>
      <c r="J307" s="205"/>
      <c r="K307" s="205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160</v>
      </c>
      <c r="AU307" s="215" t="s">
        <v>158</v>
      </c>
      <c r="AV307" s="11" t="s">
        <v>158</v>
      </c>
      <c r="AW307" s="11" t="s">
        <v>36</v>
      </c>
      <c r="AX307" s="11" t="s">
        <v>73</v>
      </c>
      <c r="AY307" s="215" t="s">
        <v>150</v>
      </c>
    </row>
    <row r="308" spans="2:65" s="11" customFormat="1" ht="13.5">
      <c r="B308" s="204"/>
      <c r="C308" s="205"/>
      <c r="D308" s="206" t="s">
        <v>160</v>
      </c>
      <c r="E308" s="207" t="s">
        <v>23</v>
      </c>
      <c r="F308" s="208" t="s">
        <v>487</v>
      </c>
      <c r="G308" s="205"/>
      <c r="H308" s="209">
        <v>16.108000000000001</v>
      </c>
      <c r="I308" s="210"/>
      <c r="J308" s="205"/>
      <c r="K308" s="205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160</v>
      </c>
      <c r="AU308" s="215" t="s">
        <v>158</v>
      </c>
      <c r="AV308" s="11" t="s">
        <v>158</v>
      </c>
      <c r="AW308" s="11" t="s">
        <v>36</v>
      </c>
      <c r="AX308" s="11" t="s">
        <v>73</v>
      </c>
      <c r="AY308" s="215" t="s">
        <v>150</v>
      </c>
    </row>
    <row r="309" spans="2:65" s="11" customFormat="1" ht="13.5">
      <c r="B309" s="204"/>
      <c r="C309" s="205"/>
      <c r="D309" s="206" t="s">
        <v>160</v>
      </c>
      <c r="E309" s="207" t="s">
        <v>23</v>
      </c>
      <c r="F309" s="208" t="s">
        <v>488</v>
      </c>
      <c r="G309" s="205"/>
      <c r="H309" s="209">
        <v>41.887999999999998</v>
      </c>
      <c r="I309" s="210"/>
      <c r="J309" s="205"/>
      <c r="K309" s="205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160</v>
      </c>
      <c r="AU309" s="215" t="s">
        <v>158</v>
      </c>
      <c r="AV309" s="11" t="s">
        <v>158</v>
      </c>
      <c r="AW309" s="11" t="s">
        <v>36</v>
      </c>
      <c r="AX309" s="11" t="s">
        <v>73</v>
      </c>
      <c r="AY309" s="215" t="s">
        <v>150</v>
      </c>
    </row>
    <row r="310" spans="2:65" s="11" customFormat="1" ht="13.5">
      <c r="B310" s="204"/>
      <c r="C310" s="205"/>
      <c r="D310" s="206" t="s">
        <v>160</v>
      </c>
      <c r="E310" s="207" t="s">
        <v>23</v>
      </c>
      <c r="F310" s="208" t="s">
        <v>489</v>
      </c>
      <c r="G310" s="205"/>
      <c r="H310" s="209">
        <v>3.12</v>
      </c>
      <c r="I310" s="210"/>
      <c r="J310" s="205"/>
      <c r="K310" s="205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160</v>
      </c>
      <c r="AU310" s="215" t="s">
        <v>158</v>
      </c>
      <c r="AV310" s="11" t="s">
        <v>158</v>
      </c>
      <c r="AW310" s="11" t="s">
        <v>36</v>
      </c>
      <c r="AX310" s="11" t="s">
        <v>73</v>
      </c>
      <c r="AY310" s="215" t="s">
        <v>150</v>
      </c>
    </row>
    <row r="311" spans="2:65" s="11" customFormat="1" ht="13.5">
      <c r="B311" s="204"/>
      <c r="C311" s="205"/>
      <c r="D311" s="206" t="s">
        <v>160</v>
      </c>
      <c r="E311" s="207" t="s">
        <v>23</v>
      </c>
      <c r="F311" s="208" t="s">
        <v>490</v>
      </c>
      <c r="G311" s="205"/>
      <c r="H311" s="209">
        <v>0.06</v>
      </c>
      <c r="I311" s="210"/>
      <c r="J311" s="205"/>
      <c r="K311" s="205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160</v>
      </c>
      <c r="AU311" s="215" t="s">
        <v>158</v>
      </c>
      <c r="AV311" s="11" t="s">
        <v>158</v>
      </c>
      <c r="AW311" s="11" t="s">
        <v>36</v>
      </c>
      <c r="AX311" s="11" t="s">
        <v>73</v>
      </c>
      <c r="AY311" s="215" t="s">
        <v>150</v>
      </c>
    </row>
    <row r="312" spans="2:65" s="11" customFormat="1" ht="13.5">
      <c r="B312" s="204"/>
      <c r="C312" s="205"/>
      <c r="D312" s="206" t="s">
        <v>160</v>
      </c>
      <c r="E312" s="207" t="s">
        <v>23</v>
      </c>
      <c r="F312" s="208" t="s">
        <v>491</v>
      </c>
      <c r="G312" s="205"/>
      <c r="H312" s="209">
        <v>0.86399999999999999</v>
      </c>
      <c r="I312" s="210"/>
      <c r="J312" s="205"/>
      <c r="K312" s="205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160</v>
      </c>
      <c r="AU312" s="215" t="s">
        <v>158</v>
      </c>
      <c r="AV312" s="11" t="s">
        <v>158</v>
      </c>
      <c r="AW312" s="11" t="s">
        <v>36</v>
      </c>
      <c r="AX312" s="11" t="s">
        <v>73</v>
      </c>
      <c r="AY312" s="215" t="s">
        <v>150</v>
      </c>
    </row>
    <row r="313" spans="2:65" s="14" customFormat="1" ht="13.5">
      <c r="B313" s="247"/>
      <c r="C313" s="248"/>
      <c r="D313" s="206" t="s">
        <v>160</v>
      </c>
      <c r="E313" s="249" t="s">
        <v>23</v>
      </c>
      <c r="F313" s="250" t="s">
        <v>449</v>
      </c>
      <c r="G313" s="248"/>
      <c r="H313" s="251">
        <v>166.89599999999999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AT313" s="257" t="s">
        <v>160</v>
      </c>
      <c r="AU313" s="257" t="s">
        <v>158</v>
      </c>
      <c r="AV313" s="14" t="s">
        <v>169</v>
      </c>
      <c r="AW313" s="14" t="s">
        <v>36</v>
      </c>
      <c r="AX313" s="14" t="s">
        <v>73</v>
      </c>
      <c r="AY313" s="257" t="s">
        <v>150</v>
      </c>
    </row>
    <row r="314" spans="2:65" s="12" customFormat="1" ht="13.5">
      <c r="B314" s="216"/>
      <c r="C314" s="217"/>
      <c r="D314" s="206" t="s">
        <v>160</v>
      </c>
      <c r="E314" s="218" t="s">
        <v>23</v>
      </c>
      <c r="F314" s="219" t="s">
        <v>163</v>
      </c>
      <c r="G314" s="217"/>
      <c r="H314" s="220">
        <v>231.00899999999999</v>
      </c>
      <c r="I314" s="221"/>
      <c r="J314" s="217"/>
      <c r="K314" s="217"/>
      <c r="L314" s="222"/>
      <c r="M314" s="223"/>
      <c r="N314" s="224"/>
      <c r="O314" s="224"/>
      <c r="P314" s="224"/>
      <c r="Q314" s="224"/>
      <c r="R314" s="224"/>
      <c r="S314" s="224"/>
      <c r="T314" s="225"/>
      <c r="AT314" s="226" t="s">
        <v>160</v>
      </c>
      <c r="AU314" s="226" t="s">
        <v>158</v>
      </c>
      <c r="AV314" s="12" t="s">
        <v>157</v>
      </c>
      <c r="AW314" s="12" t="s">
        <v>36</v>
      </c>
      <c r="AX314" s="12" t="s">
        <v>78</v>
      </c>
      <c r="AY314" s="226" t="s">
        <v>150</v>
      </c>
    </row>
    <row r="315" spans="2:65" s="1" customFormat="1" ht="16.5" customHeight="1">
      <c r="B315" s="42"/>
      <c r="C315" s="192" t="s">
        <v>492</v>
      </c>
      <c r="D315" s="192" t="s">
        <v>152</v>
      </c>
      <c r="E315" s="193" t="s">
        <v>493</v>
      </c>
      <c r="F315" s="194" t="s">
        <v>494</v>
      </c>
      <c r="G315" s="195" t="s">
        <v>330</v>
      </c>
      <c r="H315" s="196">
        <v>15</v>
      </c>
      <c r="I315" s="197"/>
      <c r="J315" s="198">
        <f>ROUND(I315*H315,2)</f>
        <v>0</v>
      </c>
      <c r="K315" s="194" t="s">
        <v>23</v>
      </c>
      <c r="L315" s="62"/>
      <c r="M315" s="199" t="s">
        <v>23</v>
      </c>
      <c r="N315" s="200" t="s">
        <v>45</v>
      </c>
      <c r="O315" s="43"/>
      <c r="P315" s="201">
        <f>O315*H315</f>
        <v>0</v>
      </c>
      <c r="Q315" s="201">
        <v>1.7330000000000002E-2</v>
      </c>
      <c r="R315" s="201">
        <f>Q315*H315</f>
        <v>0.25995000000000001</v>
      </c>
      <c r="S315" s="201">
        <v>0</v>
      </c>
      <c r="T315" s="202">
        <f>S315*H315</f>
        <v>0</v>
      </c>
      <c r="AR315" s="24" t="s">
        <v>157</v>
      </c>
      <c r="AT315" s="24" t="s">
        <v>152</v>
      </c>
      <c r="AU315" s="24" t="s">
        <v>158</v>
      </c>
      <c r="AY315" s="24" t="s">
        <v>150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24" t="s">
        <v>158</v>
      </c>
      <c r="BK315" s="203">
        <f>ROUND(I315*H315,2)</f>
        <v>0</v>
      </c>
      <c r="BL315" s="24" t="s">
        <v>157</v>
      </c>
      <c r="BM315" s="24" t="s">
        <v>495</v>
      </c>
    </row>
    <row r="316" spans="2:65" s="11" customFormat="1" ht="13.5">
      <c r="B316" s="204"/>
      <c r="C316" s="205"/>
      <c r="D316" s="206" t="s">
        <v>160</v>
      </c>
      <c r="E316" s="207" t="s">
        <v>23</v>
      </c>
      <c r="F316" s="208" t="s">
        <v>496</v>
      </c>
      <c r="G316" s="205"/>
      <c r="H316" s="209">
        <v>10</v>
      </c>
      <c r="I316" s="210"/>
      <c r="J316" s="205"/>
      <c r="K316" s="205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160</v>
      </c>
      <c r="AU316" s="215" t="s">
        <v>158</v>
      </c>
      <c r="AV316" s="11" t="s">
        <v>158</v>
      </c>
      <c r="AW316" s="11" t="s">
        <v>36</v>
      </c>
      <c r="AX316" s="11" t="s">
        <v>73</v>
      </c>
      <c r="AY316" s="215" t="s">
        <v>150</v>
      </c>
    </row>
    <row r="317" spans="2:65" s="11" customFormat="1" ht="13.5">
      <c r="B317" s="204"/>
      <c r="C317" s="205"/>
      <c r="D317" s="206" t="s">
        <v>160</v>
      </c>
      <c r="E317" s="207" t="s">
        <v>23</v>
      </c>
      <c r="F317" s="208" t="s">
        <v>497</v>
      </c>
      <c r="G317" s="205"/>
      <c r="H317" s="209">
        <v>5</v>
      </c>
      <c r="I317" s="210"/>
      <c r="J317" s="205"/>
      <c r="K317" s="205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160</v>
      </c>
      <c r="AU317" s="215" t="s">
        <v>158</v>
      </c>
      <c r="AV317" s="11" t="s">
        <v>158</v>
      </c>
      <c r="AW317" s="11" t="s">
        <v>36</v>
      </c>
      <c r="AX317" s="11" t="s">
        <v>73</v>
      </c>
      <c r="AY317" s="215" t="s">
        <v>150</v>
      </c>
    </row>
    <row r="318" spans="2:65" s="12" customFormat="1" ht="13.5">
      <c r="B318" s="216"/>
      <c r="C318" s="217"/>
      <c r="D318" s="206" t="s">
        <v>160</v>
      </c>
      <c r="E318" s="218" t="s">
        <v>23</v>
      </c>
      <c r="F318" s="219" t="s">
        <v>163</v>
      </c>
      <c r="G318" s="217"/>
      <c r="H318" s="220">
        <v>15</v>
      </c>
      <c r="I318" s="221"/>
      <c r="J318" s="217"/>
      <c r="K318" s="217"/>
      <c r="L318" s="222"/>
      <c r="M318" s="223"/>
      <c r="N318" s="224"/>
      <c r="O318" s="224"/>
      <c r="P318" s="224"/>
      <c r="Q318" s="224"/>
      <c r="R318" s="224"/>
      <c r="S318" s="224"/>
      <c r="T318" s="225"/>
      <c r="AT318" s="226" t="s">
        <v>160</v>
      </c>
      <c r="AU318" s="226" t="s">
        <v>158</v>
      </c>
      <c r="AV318" s="12" t="s">
        <v>157</v>
      </c>
      <c r="AW318" s="12" t="s">
        <v>36</v>
      </c>
      <c r="AX318" s="12" t="s">
        <v>78</v>
      </c>
      <c r="AY318" s="226" t="s">
        <v>150</v>
      </c>
    </row>
    <row r="319" spans="2:65" s="1" customFormat="1" ht="25.5" customHeight="1">
      <c r="B319" s="42"/>
      <c r="C319" s="192" t="s">
        <v>498</v>
      </c>
      <c r="D319" s="192" t="s">
        <v>152</v>
      </c>
      <c r="E319" s="193" t="s">
        <v>499</v>
      </c>
      <c r="F319" s="194" t="s">
        <v>500</v>
      </c>
      <c r="G319" s="195" t="s">
        <v>172</v>
      </c>
      <c r="H319" s="196">
        <v>182.17</v>
      </c>
      <c r="I319" s="197"/>
      <c r="J319" s="198">
        <f>ROUND(I319*H319,2)</f>
        <v>0</v>
      </c>
      <c r="K319" s="194" t="s">
        <v>156</v>
      </c>
      <c r="L319" s="62"/>
      <c r="M319" s="199" t="s">
        <v>23</v>
      </c>
      <c r="N319" s="200" t="s">
        <v>45</v>
      </c>
      <c r="O319" s="43"/>
      <c r="P319" s="201">
        <f>O319*H319</f>
        <v>0</v>
      </c>
      <c r="Q319" s="201">
        <v>4.3800000000000002E-3</v>
      </c>
      <c r="R319" s="201">
        <f>Q319*H319</f>
        <v>0.79790459999999996</v>
      </c>
      <c r="S319" s="201">
        <v>0</v>
      </c>
      <c r="T319" s="202">
        <f>S319*H319</f>
        <v>0</v>
      </c>
      <c r="AR319" s="24" t="s">
        <v>157</v>
      </c>
      <c r="AT319" s="24" t="s">
        <v>152</v>
      </c>
      <c r="AU319" s="24" t="s">
        <v>158</v>
      </c>
      <c r="AY319" s="24" t="s">
        <v>150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24" t="s">
        <v>158</v>
      </c>
      <c r="BK319" s="203">
        <f>ROUND(I319*H319,2)</f>
        <v>0</v>
      </c>
      <c r="BL319" s="24" t="s">
        <v>157</v>
      </c>
      <c r="BM319" s="24" t="s">
        <v>501</v>
      </c>
    </row>
    <row r="320" spans="2:65" s="11" customFormat="1" ht="13.5">
      <c r="B320" s="204"/>
      <c r="C320" s="205"/>
      <c r="D320" s="206" t="s">
        <v>160</v>
      </c>
      <c r="E320" s="207" t="s">
        <v>23</v>
      </c>
      <c r="F320" s="208" t="s">
        <v>502</v>
      </c>
      <c r="G320" s="205"/>
      <c r="H320" s="209">
        <v>132.15</v>
      </c>
      <c r="I320" s="210"/>
      <c r="J320" s="205"/>
      <c r="K320" s="205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160</v>
      </c>
      <c r="AU320" s="215" t="s">
        <v>158</v>
      </c>
      <c r="AV320" s="11" t="s">
        <v>158</v>
      </c>
      <c r="AW320" s="11" t="s">
        <v>36</v>
      </c>
      <c r="AX320" s="11" t="s">
        <v>73</v>
      </c>
      <c r="AY320" s="215" t="s">
        <v>150</v>
      </c>
    </row>
    <row r="321" spans="2:65" s="11" customFormat="1" ht="13.5">
      <c r="B321" s="204"/>
      <c r="C321" s="205"/>
      <c r="D321" s="206" t="s">
        <v>160</v>
      </c>
      <c r="E321" s="207" t="s">
        <v>23</v>
      </c>
      <c r="F321" s="208" t="s">
        <v>503</v>
      </c>
      <c r="G321" s="205"/>
      <c r="H321" s="209">
        <v>18.02</v>
      </c>
      <c r="I321" s="210"/>
      <c r="J321" s="205"/>
      <c r="K321" s="205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160</v>
      </c>
      <c r="AU321" s="215" t="s">
        <v>158</v>
      </c>
      <c r="AV321" s="11" t="s">
        <v>158</v>
      </c>
      <c r="AW321" s="11" t="s">
        <v>36</v>
      </c>
      <c r="AX321" s="11" t="s">
        <v>73</v>
      </c>
      <c r="AY321" s="215" t="s">
        <v>150</v>
      </c>
    </row>
    <row r="322" spans="2:65" s="14" customFormat="1" ht="13.5">
      <c r="B322" s="247"/>
      <c r="C322" s="248"/>
      <c r="D322" s="206" t="s">
        <v>160</v>
      </c>
      <c r="E322" s="249" t="s">
        <v>23</v>
      </c>
      <c r="F322" s="250" t="s">
        <v>449</v>
      </c>
      <c r="G322" s="248"/>
      <c r="H322" s="251">
        <v>150.16999999999999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AT322" s="257" t="s">
        <v>160</v>
      </c>
      <c r="AU322" s="257" t="s">
        <v>158</v>
      </c>
      <c r="AV322" s="14" t="s">
        <v>169</v>
      </c>
      <c r="AW322" s="14" t="s">
        <v>36</v>
      </c>
      <c r="AX322" s="14" t="s">
        <v>73</v>
      </c>
      <c r="AY322" s="257" t="s">
        <v>150</v>
      </c>
    </row>
    <row r="323" spans="2:65" s="11" customFormat="1" ht="13.5">
      <c r="B323" s="204"/>
      <c r="C323" s="205"/>
      <c r="D323" s="206" t="s">
        <v>160</v>
      </c>
      <c r="E323" s="207" t="s">
        <v>23</v>
      </c>
      <c r="F323" s="208" t="s">
        <v>504</v>
      </c>
      <c r="G323" s="205"/>
      <c r="H323" s="209">
        <v>25.5</v>
      </c>
      <c r="I323" s="210"/>
      <c r="J323" s="205"/>
      <c r="K323" s="205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160</v>
      </c>
      <c r="AU323" s="215" t="s">
        <v>158</v>
      </c>
      <c r="AV323" s="11" t="s">
        <v>158</v>
      </c>
      <c r="AW323" s="11" t="s">
        <v>36</v>
      </c>
      <c r="AX323" s="11" t="s">
        <v>73</v>
      </c>
      <c r="AY323" s="215" t="s">
        <v>150</v>
      </c>
    </row>
    <row r="324" spans="2:65" s="11" customFormat="1" ht="13.5">
      <c r="B324" s="204"/>
      <c r="C324" s="205"/>
      <c r="D324" s="206" t="s">
        <v>160</v>
      </c>
      <c r="E324" s="207" t="s">
        <v>23</v>
      </c>
      <c r="F324" s="208" t="s">
        <v>505</v>
      </c>
      <c r="G324" s="205"/>
      <c r="H324" s="209">
        <v>6.5</v>
      </c>
      <c r="I324" s="210"/>
      <c r="J324" s="205"/>
      <c r="K324" s="205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160</v>
      </c>
      <c r="AU324" s="215" t="s">
        <v>158</v>
      </c>
      <c r="AV324" s="11" t="s">
        <v>158</v>
      </c>
      <c r="AW324" s="11" t="s">
        <v>36</v>
      </c>
      <c r="AX324" s="11" t="s">
        <v>73</v>
      </c>
      <c r="AY324" s="215" t="s">
        <v>150</v>
      </c>
    </row>
    <row r="325" spans="2:65" s="12" customFormat="1" ht="13.5">
      <c r="B325" s="216"/>
      <c r="C325" s="217"/>
      <c r="D325" s="206" t="s">
        <v>160</v>
      </c>
      <c r="E325" s="218" t="s">
        <v>23</v>
      </c>
      <c r="F325" s="219" t="s">
        <v>163</v>
      </c>
      <c r="G325" s="217"/>
      <c r="H325" s="220">
        <v>182.17</v>
      </c>
      <c r="I325" s="221"/>
      <c r="J325" s="217"/>
      <c r="K325" s="217"/>
      <c r="L325" s="222"/>
      <c r="M325" s="223"/>
      <c r="N325" s="224"/>
      <c r="O325" s="224"/>
      <c r="P325" s="224"/>
      <c r="Q325" s="224"/>
      <c r="R325" s="224"/>
      <c r="S325" s="224"/>
      <c r="T325" s="225"/>
      <c r="AT325" s="226" t="s">
        <v>160</v>
      </c>
      <c r="AU325" s="226" t="s">
        <v>158</v>
      </c>
      <c r="AV325" s="12" t="s">
        <v>157</v>
      </c>
      <c r="AW325" s="12" t="s">
        <v>36</v>
      </c>
      <c r="AX325" s="12" t="s">
        <v>78</v>
      </c>
      <c r="AY325" s="226" t="s">
        <v>150</v>
      </c>
    </row>
    <row r="326" spans="2:65" s="1" customFormat="1" ht="25.5" customHeight="1">
      <c r="B326" s="42"/>
      <c r="C326" s="192" t="s">
        <v>506</v>
      </c>
      <c r="D326" s="192" t="s">
        <v>152</v>
      </c>
      <c r="E326" s="193" t="s">
        <v>507</v>
      </c>
      <c r="F326" s="194" t="s">
        <v>508</v>
      </c>
      <c r="G326" s="195" t="s">
        <v>330</v>
      </c>
      <c r="H326" s="196">
        <v>232.87</v>
      </c>
      <c r="I326" s="197"/>
      <c r="J326" s="198">
        <f>ROUND(I326*H326,2)</f>
        <v>0</v>
      </c>
      <c r="K326" s="194" t="s">
        <v>156</v>
      </c>
      <c r="L326" s="62"/>
      <c r="M326" s="199" t="s">
        <v>23</v>
      </c>
      <c r="N326" s="200" t="s">
        <v>45</v>
      </c>
      <c r="O326" s="43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AR326" s="24" t="s">
        <v>157</v>
      </c>
      <c r="AT326" s="24" t="s">
        <v>152</v>
      </c>
      <c r="AU326" s="24" t="s">
        <v>158</v>
      </c>
      <c r="AY326" s="24" t="s">
        <v>150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24" t="s">
        <v>158</v>
      </c>
      <c r="BK326" s="203">
        <f>ROUND(I326*H326,2)</f>
        <v>0</v>
      </c>
      <c r="BL326" s="24" t="s">
        <v>157</v>
      </c>
      <c r="BM326" s="24" t="s">
        <v>509</v>
      </c>
    </row>
    <row r="327" spans="2:65" s="11" customFormat="1" ht="13.5">
      <c r="B327" s="204"/>
      <c r="C327" s="205"/>
      <c r="D327" s="206" t="s">
        <v>160</v>
      </c>
      <c r="E327" s="207" t="s">
        <v>23</v>
      </c>
      <c r="F327" s="208" t="s">
        <v>510</v>
      </c>
      <c r="G327" s="205"/>
      <c r="H327" s="209">
        <v>58.85</v>
      </c>
      <c r="I327" s="210"/>
      <c r="J327" s="205"/>
      <c r="K327" s="205"/>
      <c r="L327" s="211"/>
      <c r="M327" s="212"/>
      <c r="N327" s="213"/>
      <c r="O327" s="213"/>
      <c r="P327" s="213"/>
      <c r="Q327" s="213"/>
      <c r="R327" s="213"/>
      <c r="S327" s="213"/>
      <c r="T327" s="214"/>
      <c r="AT327" s="215" t="s">
        <v>160</v>
      </c>
      <c r="AU327" s="215" t="s">
        <v>158</v>
      </c>
      <c r="AV327" s="11" t="s">
        <v>158</v>
      </c>
      <c r="AW327" s="11" t="s">
        <v>36</v>
      </c>
      <c r="AX327" s="11" t="s">
        <v>73</v>
      </c>
      <c r="AY327" s="215" t="s">
        <v>150</v>
      </c>
    </row>
    <row r="328" spans="2:65" s="11" customFormat="1" ht="13.5">
      <c r="B328" s="204"/>
      <c r="C328" s="205"/>
      <c r="D328" s="206" t="s">
        <v>160</v>
      </c>
      <c r="E328" s="207" t="s">
        <v>23</v>
      </c>
      <c r="F328" s="208" t="s">
        <v>511</v>
      </c>
      <c r="G328" s="205"/>
      <c r="H328" s="209">
        <v>25.2</v>
      </c>
      <c r="I328" s="210"/>
      <c r="J328" s="205"/>
      <c r="K328" s="205"/>
      <c r="L328" s="211"/>
      <c r="M328" s="212"/>
      <c r="N328" s="213"/>
      <c r="O328" s="213"/>
      <c r="P328" s="213"/>
      <c r="Q328" s="213"/>
      <c r="R328" s="213"/>
      <c r="S328" s="213"/>
      <c r="T328" s="214"/>
      <c r="AT328" s="215" t="s">
        <v>160</v>
      </c>
      <c r="AU328" s="215" t="s">
        <v>158</v>
      </c>
      <c r="AV328" s="11" t="s">
        <v>158</v>
      </c>
      <c r="AW328" s="11" t="s">
        <v>36</v>
      </c>
      <c r="AX328" s="11" t="s">
        <v>73</v>
      </c>
      <c r="AY328" s="215" t="s">
        <v>150</v>
      </c>
    </row>
    <row r="329" spans="2:65" s="14" customFormat="1" ht="13.5">
      <c r="B329" s="247"/>
      <c r="C329" s="248"/>
      <c r="D329" s="206" t="s">
        <v>160</v>
      </c>
      <c r="E329" s="249" t="s">
        <v>23</v>
      </c>
      <c r="F329" s="250" t="s">
        <v>449</v>
      </c>
      <c r="G329" s="248"/>
      <c r="H329" s="251">
        <v>84.05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AT329" s="257" t="s">
        <v>160</v>
      </c>
      <c r="AU329" s="257" t="s">
        <v>158</v>
      </c>
      <c r="AV329" s="14" t="s">
        <v>169</v>
      </c>
      <c r="AW329" s="14" t="s">
        <v>36</v>
      </c>
      <c r="AX329" s="14" t="s">
        <v>73</v>
      </c>
      <c r="AY329" s="257" t="s">
        <v>150</v>
      </c>
    </row>
    <row r="330" spans="2:65" s="11" customFormat="1" ht="13.5">
      <c r="B330" s="204"/>
      <c r="C330" s="205"/>
      <c r="D330" s="206" t="s">
        <v>160</v>
      </c>
      <c r="E330" s="207" t="s">
        <v>23</v>
      </c>
      <c r="F330" s="208" t="s">
        <v>512</v>
      </c>
      <c r="G330" s="205"/>
      <c r="H330" s="209">
        <v>22.61</v>
      </c>
      <c r="I330" s="210"/>
      <c r="J330" s="205"/>
      <c r="K330" s="205"/>
      <c r="L330" s="211"/>
      <c r="M330" s="212"/>
      <c r="N330" s="213"/>
      <c r="O330" s="213"/>
      <c r="P330" s="213"/>
      <c r="Q330" s="213"/>
      <c r="R330" s="213"/>
      <c r="S330" s="213"/>
      <c r="T330" s="214"/>
      <c r="AT330" s="215" t="s">
        <v>160</v>
      </c>
      <c r="AU330" s="215" t="s">
        <v>158</v>
      </c>
      <c r="AV330" s="11" t="s">
        <v>158</v>
      </c>
      <c r="AW330" s="11" t="s">
        <v>36</v>
      </c>
      <c r="AX330" s="11" t="s">
        <v>73</v>
      </c>
      <c r="AY330" s="215" t="s">
        <v>150</v>
      </c>
    </row>
    <row r="331" spans="2:65" s="11" customFormat="1" ht="13.5">
      <c r="B331" s="204"/>
      <c r="C331" s="205"/>
      <c r="D331" s="206" t="s">
        <v>160</v>
      </c>
      <c r="E331" s="207" t="s">
        <v>23</v>
      </c>
      <c r="F331" s="208" t="s">
        <v>513</v>
      </c>
      <c r="G331" s="205"/>
      <c r="H331" s="209">
        <v>23.61</v>
      </c>
      <c r="I331" s="210"/>
      <c r="J331" s="205"/>
      <c r="K331" s="205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160</v>
      </c>
      <c r="AU331" s="215" t="s">
        <v>158</v>
      </c>
      <c r="AV331" s="11" t="s">
        <v>158</v>
      </c>
      <c r="AW331" s="11" t="s">
        <v>36</v>
      </c>
      <c r="AX331" s="11" t="s">
        <v>73</v>
      </c>
      <c r="AY331" s="215" t="s">
        <v>150</v>
      </c>
    </row>
    <row r="332" spans="2:65" s="11" customFormat="1" ht="13.5">
      <c r="B332" s="204"/>
      <c r="C332" s="205"/>
      <c r="D332" s="206" t="s">
        <v>160</v>
      </c>
      <c r="E332" s="207" t="s">
        <v>23</v>
      </c>
      <c r="F332" s="208" t="s">
        <v>514</v>
      </c>
      <c r="G332" s="205"/>
      <c r="H332" s="209">
        <v>102.6</v>
      </c>
      <c r="I332" s="210"/>
      <c r="J332" s="205"/>
      <c r="K332" s="205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160</v>
      </c>
      <c r="AU332" s="215" t="s">
        <v>158</v>
      </c>
      <c r="AV332" s="11" t="s">
        <v>158</v>
      </c>
      <c r="AW332" s="11" t="s">
        <v>36</v>
      </c>
      <c r="AX332" s="11" t="s">
        <v>73</v>
      </c>
      <c r="AY332" s="215" t="s">
        <v>150</v>
      </c>
    </row>
    <row r="333" spans="2:65" s="12" customFormat="1" ht="13.5">
      <c r="B333" s="216"/>
      <c r="C333" s="217"/>
      <c r="D333" s="206" t="s">
        <v>160</v>
      </c>
      <c r="E333" s="218" t="s">
        <v>23</v>
      </c>
      <c r="F333" s="219" t="s">
        <v>163</v>
      </c>
      <c r="G333" s="217"/>
      <c r="H333" s="220">
        <v>232.87</v>
      </c>
      <c r="I333" s="221"/>
      <c r="J333" s="217"/>
      <c r="K333" s="217"/>
      <c r="L333" s="222"/>
      <c r="M333" s="223"/>
      <c r="N333" s="224"/>
      <c r="O333" s="224"/>
      <c r="P333" s="224"/>
      <c r="Q333" s="224"/>
      <c r="R333" s="224"/>
      <c r="S333" s="224"/>
      <c r="T333" s="225"/>
      <c r="AT333" s="226" t="s">
        <v>160</v>
      </c>
      <c r="AU333" s="226" t="s">
        <v>158</v>
      </c>
      <c r="AV333" s="12" t="s">
        <v>157</v>
      </c>
      <c r="AW333" s="12" t="s">
        <v>36</v>
      </c>
      <c r="AX333" s="12" t="s">
        <v>78</v>
      </c>
      <c r="AY333" s="226" t="s">
        <v>150</v>
      </c>
    </row>
    <row r="334" spans="2:65" s="1" customFormat="1" ht="16.5" customHeight="1">
      <c r="B334" s="42"/>
      <c r="C334" s="237" t="s">
        <v>515</v>
      </c>
      <c r="D334" s="237" t="s">
        <v>228</v>
      </c>
      <c r="E334" s="238" t="s">
        <v>516</v>
      </c>
      <c r="F334" s="239" t="s">
        <v>517</v>
      </c>
      <c r="G334" s="240" t="s">
        <v>330</v>
      </c>
      <c r="H334" s="241">
        <v>23.741</v>
      </c>
      <c r="I334" s="242"/>
      <c r="J334" s="243">
        <f>ROUND(I334*H334,2)</f>
        <v>0</v>
      </c>
      <c r="K334" s="239" t="s">
        <v>156</v>
      </c>
      <c r="L334" s="244"/>
      <c r="M334" s="245" t="s">
        <v>23</v>
      </c>
      <c r="N334" s="246" t="s">
        <v>45</v>
      </c>
      <c r="O334" s="43"/>
      <c r="P334" s="201">
        <f>O334*H334</f>
        <v>0</v>
      </c>
      <c r="Q334" s="201">
        <v>2.0000000000000001E-4</v>
      </c>
      <c r="R334" s="201">
        <f>Q334*H334</f>
        <v>4.7482000000000002E-3</v>
      </c>
      <c r="S334" s="201">
        <v>0</v>
      </c>
      <c r="T334" s="202">
        <f>S334*H334</f>
        <v>0</v>
      </c>
      <c r="AR334" s="24" t="s">
        <v>190</v>
      </c>
      <c r="AT334" s="24" t="s">
        <v>228</v>
      </c>
      <c r="AU334" s="24" t="s">
        <v>158</v>
      </c>
      <c r="AY334" s="24" t="s">
        <v>150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4" t="s">
        <v>158</v>
      </c>
      <c r="BK334" s="203">
        <f>ROUND(I334*H334,2)</f>
        <v>0</v>
      </c>
      <c r="BL334" s="24" t="s">
        <v>157</v>
      </c>
      <c r="BM334" s="24" t="s">
        <v>518</v>
      </c>
    </row>
    <row r="335" spans="2:65" s="11" customFormat="1" ht="13.5">
      <c r="B335" s="204"/>
      <c r="C335" s="205"/>
      <c r="D335" s="206" t="s">
        <v>160</v>
      </c>
      <c r="E335" s="207" t="s">
        <v>23</v>
      </c>
      <c r="F335" s="208" t="s">
        <v>519</v>
      </c>
      <c r="G335" s="205"/>
      <c r="H335" s="209">
        <v>16.16</v>
      </c>
      <c r="I335" s="210"/>
      <c r="J335" s="205"/>
      <c r="K335" s="205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160</v>
      </c>
      <c r="AU335" s="215" t="s">
        <v>158</v>
      </c>
      <c r="AV335" s="11" t="s">
        <v>158</v>
      </c>
      <c r="AW335" s="11" t="s">
        <v>36</v>
      </c>
      <c r="AX335" s="11" t="s">
        <v>73</v>
      </c>
      <c r="AY335" s="215" t="s">
        <v>150</v>
      </c>
    </row>
    <row r="336" spans="2:65" s="11" customFormat="1" ht="13.5">
      <c r="B336" s="204"/>
      <c r="C336" s="205"/>
      <c r="D336" s="206" t="s">
        <v>160</v>
      </c>
      <c r="E336" s="207" t="s">
        <v>23</v>
      </c>
      <c r="F336" s="208" t="s">
        <v>520</v>
      </c>
      <c r="G336" s="205"/>
      <c r="H336" s="209">
        <v>6.45</v>
      </c>
      <c r="I336" s="210"/>
      <c r="J336" s="205"/>
      <c r="K336" s="205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160</v>
      </c>
      <c r="AU336" s="215" t="s">
        <v>158</v>
      </c>
      <c r="AV336" s="11" t="s">
        <v>158</v>
      </c>
      <c r="AW336" s="11" t="s">
        <v>36</v>
      </c>
      <c r="AX336" s="11" t="s">
        <v>73</v>
      </c>
      <c r="AY336" s="215" t="s">
        <v>150</v>
      </c>
    </row>
    <row r="337" spans="2:65" s="12" customFormat="1" ht="13.5">
      <c r="B337" s="216"/>
      <c r="C337" s="217"/>
      <c r="D337" s="206" t="s">
        <v>160</v>
      </c>
      <c r="E337" s="218" t="s">
        <v>23</v>
      </c>
      <c r="F337" s="219" t="s">
        <v>163</v>
      </c>
      <c r="G337" s="217"/>
      <c r="H337" s="220">
        <v>22.61</v>
      </c>
      <c r="I337" s="221"/>
      <c r="J337" s="217"/>
      <c r="K337" s="217"/>
      <c r="L337" s="222"/>
      <c r="M337" s="223"/>
      <c r="N337" s="224"/>
      <c r="O337" s="224"/>
      <c r="P337" s="224"/>
      <c r="Q337" s="224"/>
      <c r="R337" s="224"/>
      <c r="S337" s="224"/>
      <c r="T337" s="225"/>
      <c r="AT337" s="226" t="s">
        <v>160</v>
      </c>
      <c r="AU337" s="226" t="s">
        <v>158</v>
      </c>
      <c r="AV337" s="12" t="s">
        <v>157</v>
      </c>
      <c r="AW337" s="12" t="s">
        <v>36</v>
      </c>
      <c r="AX337" s="12" t="s">
        <v>78</v>
      </c>
      <c r="AY337" s="226" t="s">
        <v>150</v>
      </c>
    </row>
    <row r="338" spans="2:65" s="11" customFormat="1" ht="13.5">
      <c r="B338" s="204"/>
      <c r="C338" s="205"/>
      <c r="D338" s="206" t="s">
        <v>160</v>
      </c>
      <c r="E338" s="205"/>
      <c r="F338" s="208" t="s">
        <v>521</v>
      </c>
      <c r="G338" s="205"/>
      <c r="H338" s="209">
        <v>23.741</v>
      </c>
      <c r="I338" s="210"/>
      <c r="J338" s="205"/>
      <c r="K338" s="205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160</v>
      </c>
      <c r="AU338" s="215" t="s">
        <v>158</v>
      </c>
      <c r="AV338" s="11" t="s">
        <v>158</v>
      </c>
      <c r="AW338" s="11" t="s">
        <v>6</v>
      </c>
      <c r="AX338" s="11" t="s">
        <v>78</v>
      </c>
      <c r="AY338" s="215" t="s">
        <v>150</v>
      </c>
    </row>
    <row r="339" spans="2:65" s="1" customFormat="1" ht="16.5" customHeight="1">
      <c r="B339" s="42"/>
      <c r="C339" s="237" t="s">
        <v>522</v>
      </c>
      <c r="D339" s="237" t="s">
        <v>228</v>
      </c>
      <c r="E339" s="238" t="s">
        <v>523</v>
      </c>
      <c r="F339" s="239" t="s">
        <v>524</v>
      </c>
      <c r="G339" s="240" t="s">
        <v>330</v>
      </c>
      <c r="H339" s="241">
        <v>24.791</v>
      </c>
      <c r="I339" s="242"/>
      <c r="J339" s="243">
        <f>ROUND(I339*H339,2)</f>
        <v>0</v>
      </c>
      <c r="K339" s="239" t="s">
        <v>156</v>
      </c>
      <c r="L339" s="244"/>
      <c r="M339" s="245" t="s">
        <v>23</v>
      </c>
      <c r="N339" s="246" t="s">
        <v>45</v>
      </c>
      <c r="O339" s="43"/>
      <c r="P339" s="201">
        <f>O339*H339</f>
        <v>0</v>
      </c>
      <c r="Q339" s="201">
        <v>2.9999999999999997E-4</v>
      </c>
      <c r="R339" s="201">
        <f>Q339*H339</f>
        <v>7.4372999999999991E-3</v>
      </c>
      <c r="S339" s="201">
        <v>0</v>
      </c>
      <c r="T339" s="202">
        <f>S339*H339</f>
        <v>0</v>
      </c>
      <c r="AR339" s="24" t="s">
        <v>190</v>
      </c>
      <c r="AT339" s="24" t="s">
        <v>228</v>
      </c>
      <c r="AU339" s="24" t="s">
        <v>158</v>
      </c>
      <c r="AY339" s="24" t="s">
        <v>150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24" t="s">
        <v>158</v>
      </c>
      <c r="BK339" s="203">
        <f>ROUND(I339*H339,2)</f>
        <v>0</v>
      </c>
      <c r="BL339" s="24" t="s">
        <v>157</v>
      </c>
      <c r="BM339" s="24" t="s">
        <v>525</v>
      </c>
    </row>
    <row r="340" spans="2:65" s="11" customFormat="1" ht="13.5">
      <c r="B340" s="204"/>
      <c r="C340" s="205"/>
      <c r="D340" s="206" t="s">
        <v>160</v>
      </c>
      <c r="E340" s="207" t="s">
        <v>23</v>
      </c>
      <c r="F340" s="208" t="s">
        <v>519</v>
      </c>
      <c r="G340" s="205"/>
      <c r="H340" s="209">
        <v>16.16</v>
      </c>
      <c r="I340" s="210"/>
      <c r="J340" s="205"/>
      <c r="K340" s="205"/>
      <c r="L340" s="211"/>
      <c r="M340" s="212"/>
      <c r="N340" s="213"/>
      <c r="O340" s="213"/>
      <c r="P340" s="213"/>
      <c r="Q340" s="213"/>
      <c r="R340" s="213"/>
      <c r="S340" s="213"/>
      <c r="T340" s="214"/>
      <c r="AT340" s="215" t="s">
        <v>160</v>
      </c>
      <c r="AU340" s="215" t="s">
        <v>158</v>
      </c>
      <c r="AV340" s="11" t="s">
        <v>158</v>
      </c>
      <c r="AW340" s="11" t="s">
        <v>36</v>
      </c>
      <c r="AX340" s="11" t="s">
        <v>73</v>
      </c>
      <c r="AY340" s="215" t="s">
        <v>150</v>
      </c>
    </row>
    <row r="341" spans="2:65" s="11" customFormat="1" ht="13.5">
      <c r="B341" s="204"/>
      <c r="C341" s="205"/>
      <c r="D341" s="206" t="s">
        <v>160</v>
      </c>
      <c r="E341" s="207" t="s">
        <v>23</v>
      </c>
      <c r="F341" s="208" t="s">
        <v>526</v>
      </c>
      <c r="G341" s="205"/>
      <c r="H341" s="209">
        <v>7.45</v>
      </c>
      <c r="I341" s="210"/>
      <c r="J341" s="205"/>
      <c r="K341" s="205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160</v>
      </c>
      <c r="AU341" s="215" t="s">
        <v>158</v>
      </c>
      <c r="AV341" s="11" t="s">
        <v>158</v>
      </c>
      <c r="AW341" s="11" t="s">
        <v>36</v>
      </c>
      <c r="AX341" s="11" t="s">
        <v>73</v>
      </c>
      <c r="AY341" s="215" t="s">
        <v>150</v>
      </c>
    </row>
    <row r="342" spans="2:65" s="12" customFormat="1" ht="13.5">
      <c r="B342" s="216"/>
      <c r="C342" s="217"/>
      <c r="D342" s="206" t="s">
        <v>160</v>
      </c>
      <c r="E342" s="218" t="s">
        <v>23</v>
      </c>
      <c r="F342" s="219" t="s">
        <v>163</v>
      </c>
      <c r="G342" s="217"/>
      <c r="H342" s="220">
        <v>23.61</v>
      </c>
      <c r="I342" s="221"/>
      <c r="J342" s="217"/>
      <c r="K342" s="217"/>
      <c r="L342" s="222"/>
      <c r="M342" s="223"/>
      <c r="N342" s="224"/>
      <c r="O342" s="224"/>
      <c r="P342" s="224"/>
      <c r="Q342" s="224"/>
      <c r="R342" s="224"/>
      <c r="S342" s="224"/>
      <c r="T342" s="225"/>
      <c r="AT342" s="226" t="s">
        <v>160</v>
      </c>
      <c r="AU342" s="226" t="s">
        <v>158</v>
      </c>
      <c r="AV342" s="12" t="s">
        <v>157</v>
      </c>
      <c r="AW342" s="12" t="s">
        <v>36</v>
      </c>
      <c r="AX342" s="12" t="s">
        <v>78</v>
      </c>
      <c r="AY342" s="226" t="s">
        <v>150</v>
      </c>
    </row>
    <row r="343" spans="2:65" s="11" customFormat="1" ht="13.5">
      <c r="B343" s="204"/>
      <c r="C343" s="205"/>
      <c r="D343" s="206" t="s">
        <v>160</v>
      </c>
      <c r="E343" s="205"/>
      <c r="F343" s="208" t="s">
        <v>527</v>
      </c>
      <c r="G343" s="205"/>
      <c r="H343" s="209">
        <v>24.791</v>
      </c>
      <c r="I343" s="210"/>
      <c r="J343" s="205"/>
      <c r="K343" s="205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160</v>
      </c>
      <c r="AU343" s="215" t="s">
        <v>158</v>
      </c>
      <c r="AV343" s="11" t="s">
        <v>158</v>
      </c>
      <c r="AW343" s="11" t="s">
        <v>6</v>
      </c>
      <c r="AX343" s="11" t="s">
        <v>78</v>
      </c>
      <c r="AY343" s="215" t="s">
        <v>150</v>
      </c>
    </row>
    <row r="344" spans="2:65" s="1" customFormat="1" ht="16.5" customHeight="1">
      <c r="B344" s="42"/>
      <c r="C344" s="237" t="s">
        <v>528</v>
      </c>
      <c r="D344" s="237" t="s">
        <v>228</v>
      </c>
      <c r="E344" s="238" t="s">
        <v>529</v>
      </c>
      <c r="F344" s="239" t="s">
        <v>530</v>
      </c>
      <c r="G344" s="240" t="s">
        <v>330</v>
      </c>
      <c r="H344" s="241">
        <v>69.888000000000005</v>
      </c>
      <c r="I344" s="242"/>
      <c r="J344" s="243">
        <f>ROUND(I344*H344,2)</f>
        <v>0</v>
      </c>
      <c r="K344" s="239" t="s">
        <v>156</v>
      </c>
      <c r="L344" s="244"/>
      <c r="M344" s="245" t="s">
        <v>23</v>
      </c>
      <c r="N344" s="246" t="s">
        <v>45</v>
      </c>
      <c r="O344" s="43"/>
      <c r="P344" s="201">
        <f>O344*H344</f>
        <v>0</v>
      </c>
      <c r="Q344" s="201">
        <v>3.0000000000000001E-5</v>
      </c>
      <c r="R344" s="201">
        <f>Q344*H344</f>
        <v>2.0966400000000003E-3</v>
      </c>
      <c r="S344" s="201">
        <v>0</v>
      </c>
      <c r="T344" s="202">
        <f>S344*H344</f>
        <v>0</v>
      </c>
      <c r="AR344" s="24" t="s">
        <v>190</v>
      </c>
      <c r="AT344" s="24" t="s">
        <v>228</v>
      </c>
      <c r="AU344" s="24" t="s">
        <v>158</v>
      </c>
      <c r="AY344" s="24" t="s">
        <v>150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24" t="s">
        <v>158</v>
      </c>
      <c r="BK344" s="203">
        <f>ROUND(I344*H344,2)</f>
        <v>0</v>
      </c>
      <c r="BL344" s="24" t="s">
        <v>157</v>
      </c>
      <c r="BM344" s="24" t="s">
        <v>531</v>
      </c>
    </row>
    <row r="345" spans="2:65" s="11" customFormat="1" ht="13.5">
      <c r="B345" s="204"/>
      <c r="C345" s="205"/>
      <c r="D345" s="206" t="s">
        <v>160</v>
      </c>
      <c r="E345" s="207" t="s">
        <v>23</v>
      </c>
      <c r="F345" s="208" t="s">
        <v>532</v>
      </c>
      <c r="G345" s="205"/>
      <c r="H345" s="209">
        <v>51.2</v>
      </c>
      <c r="I345" s="210"/>
      <c r="J345" s="205"/>
      <c r="K345" s="205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160</v>
      </c>
      <c r="AU345" s="215" t="s">
        <v>158</v>
      </c>
      <c r="AV345" s="11" t="s">
        <v>158</v>
      </c>
      <c r="AW345" s="11" t="s">
        <v>36</v>
      </c>
      <c r="AX345" s="11" t="s">
        <v>73</v>
      </c>
      <c r="AY345" s="215" t="s">
        <v>150</v>
      </c>
    </row>
    <row r="346" spans="2:65" s="11" customFormat="1" ht="13.5">
      <c r="B346" s="204"/>
      <c r="C346" s="205"/>
      <c r="D346" s="206" t="s">
        <v>160</v>
      </c>
      <c r="E346" s="207" t="s">
        <v>23</v>
      </c>
      <c r="F346" s="208" t="s">
        <v>533</v>
      </c>
      <c r="G346" s="205"/>
      <c r="H346" s="209">
        <v>15.36</v>
      </c>
      <c r="I346" s="210"/>
      <c r="J346" s="205"/>
      <c r="K346" s="205"/>
      <c r="L346" s="211"/>
      <c r="M346" s="212"/>
      <c r="N346" s="213"/>
      <c r="O346" s="213"/>
      <c r="P346" s="213"/>
      <c r="Q346" s="213"/>
      <c r="R346" s="213"/>
      <c r="S346" s="213"/>
      <c r="T346" s="214"/>
      <c r="AT346" s="215" t="s">
        <v>160</v>
      </c>
      <c r="AU346" s="215" t="s">
        <v>158</v>
      </c>
      <c r="AV346" s="11" t="s">
        <v>158</v>
      </c>
      <c r="AW346" s="11" t="s">
        <v>36</v>
      </c>
      <c r="AX346" s="11" t="s">
        <v>73</v>
      </c>
      <c r="AY346" s="215" t="s">
        <v>150</v>
      </c>
    </row>
    <row r="347" spans="2:65" s="12" customFormat="1" ht="13.5">
      <c r="B347" s="216"/>
      <c r="C347" s="217"/>
      <c r="D347" s="206" t="s">
        <v>160</v>
      </c>
      <c r="E347" s="218" t="s">
        <v>23</v>
      </c>
      <c r="F347" s="219" t="s">
        <v>163</v>
      </c>
      <c r="G347" s="217"/>
      <c r="H347" s="220">
        <v>66.56</v>
      </c>
      <c r="I347" s="221"/>
      <c r="J347" s="217"/>
      <c r="K347" s="217"/>
      <c r="L347" s="222"/>
      <c r="M347" s="223"/>
      <c r="N347" s="224"/>
      <c r="O347" s="224"/>
      <c r="P347" s="224"/>
      <c r="Q347" s="224"/>
      <c r="R347" s="224"/>
      <c r="S347" s="224"/>
      <c r="T347" s="225"/>
      <c r="AT347" s="226" t="s">
        <v>160</v>
      </c>
      <c r="AU347" s="226" t="s">
        <v>158</v>
      </c>
      <c r="AV347" s="12" t="s">
        <v>157</v>
      </c>
      <c r="AW347" s="12" t="s">
        <v>36</v>
      </c>
      <c r="AX347" s="12" t="s">
        <v>78</v>
      </c>
      <c r="AY347" s="226" t="s">
        <v>150</v>
      </c>
    </row>
    <row r="348" spans="2:65" s="11" customFormat="1" ht="13.5">
      <c r="B348" s="204"/>
      <c r="C348" s="205"/>
      <c r="D348" s="206" t="s">
        <v>160</v>
      </c>
      <c r="E348" s="205"/>
      <c r="F348" s="208" t="s">
        <v>534</v>
      </c>
      <c r="G348" s="205"/>
      <c r="H348" s="209">
        <v>69.888000000000005</v>
      </c>
      <c r="I348" s="210"/>
      <c r="J348" s="205"/>
      <c r="K348" s="205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160</v>
      </c>
      <c r="AU348" s="215" t="s">
        <v>158</v>
      </c>
      <c r="AV348" s="11" t="s">
        <v>158</v>
      </c>
      <c r="AW348" s="11" t="s">
        <v>6</v>
      </c>
      <c r="AX348" s="11" t="s">
        <v>78</v>
      </c>
      <c r="AY348" s="215" t="s">
        <v>150</v>
      </c>
    </row>
    <row r="349" spans="2:65" s="1" customFormat="1" ht="16.5" customHeight="1">
      <c r="B349" s="42"/>
      <c r="C349" s="237" t="s">
        <v>535</v>
      </c>
      <c r="D349" s="237" t="s">
        <v>228</v>
      </c>
      <c r="E349" s="238" t="s">
        <v>536</v>
      </c>
      <c r="F349" s="239" t="s">
        <v>537</v>
      </c>
      <c r="G349" s="240" t="s">
        <v>277</v>
      </c>
      <c r="H349" s="241">
        <v>34</v>
      </c>
      <c r="I349" s="242"/>
      <c r="J349" s="243">
        <f>ROUND(I349*H349,2)</f>
        <v>0</v>
      </c>
      <c r="K349" s="239" t="s">
        <v>23</v>
      </c>
      <c r="L349" s="244"/>
      <c r="M349" s="245" t="s">
        <v>23</v>
      </c>
      <c r="N349" s="246" t="s">
        <v>45</v>
      </c>
      <c r="O349" s="43"/>
      <c r="P349" s="201">
        <f>O349*H349</f>
        <v>0</v>
      </c>
      <c r="Q349" s="201">
        <v>3.8999999999999999E-4</v>
      </c>
      <c r="R349" s="201">
        <f>Q349*H349</f>
        <v>1.3259999999999999E-2</v>
      </c>
      <c r="S349" s="201">
        <v>0</v>
      </c>
      <c r="T349" s="202">
        <f>S349*H349</f>
        <v>0</v>
      </c>
      <c r="AR349" s="24" t="s">
        <v>190</v>
      </c>
      <c r="AT349" s="24" t="s">
        <v>228</v>
      </c>
      <c r="AU349" s="24" t="s">
        <v>158</v>
      </c>
      <c r="AY349" s="24" t="s">
        <v>150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24" t="s">
        <v>158</v>
      </c>
      <c r="BK349" s="203">
        <f>ROUND(I349*H349,2)</f>
        <v>0</v>
      </c>
      <c r="BL349" s="24" t="s">
        <v>157</v>
      </c>
      <c r="BM349" s="24" t="s">
        <v>538</v>
      </c>
    </row>
    <row r="350" spans="2:65" s="1" customFormat="1" ht="25.5" customHeight="1">
      <c r="B350" s="42"/>
      <c r="C350" s="192" t="s">
        <v>539</v>
      </c>
      <c r="D350" s="192" t="s">
        <v>152</v>
      </c>
      <c r="E350" s="193" t="s">
        <v>540</v>
      </c>
      <c r="F350" s="194" t="s">
        <v>541</v>
      </c>
      <c r="G350" s="195" t="s">
        <v>330</v>
      </c>
      <c r="H350" s="196">
        <v>135.19</v>
      </c>
      <c r="I350" s="197"/>
      <c r="J350" s="198">
        <f>ROUND(I350*H350,2)</f>
        <v>0</v>
      </c>
      <c r="K350" s="194" t="s">
        <v>156</v>
      </c>
      <c r="L350" s="62"/>
      <c r="M350" s="199" t="s">
        <v>23</v>
      </c>
      <c r="N350" s="200" t="s">
        <v>45</v>
      </c>
      <c r="O350" s="43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AR350" s="24" t="s">
        <v>157</v>
      </c>
      <c r="AT350" s="24" t="s">
        <v>152</v>
      </c>
      <c r="AU350" s="24" t="s">
        <v>158</v>
      </c>
      <c r="AY350" s="24" t="s">
        <v>150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4" t="s">
        <v>158</v>
      </c>
      <c r="BK350" s="203">
        <f>ROUND(I350*H350,2)</f>
        <v>0</v>
      </c>
      <c r="BL350" s="24" t="s">
        <v>157</v>
      </c>
      <c r="BM350" s="24" t="s">
        <v>542</v>
      </c>
    </row>
    <row r="351" spans="2:65" s="13" customFormat="1" ht="13.5">
      <c r="B351" s="227"/>
      <c r="C351" s="228"/>
      <c r="D351" s="206" t="s">
        <v>160</v>
      </c>
      <c r="E351" s="229" t="s">
        <v>23</v>
      </c>
      <c r="F351" s="230" t="s">
        <v>543</v>
      </c>
      <c r="G351" s="228"/>
      <c r="H351" s="229" t="s">
        <v>23</v>
      </c>
      <c r="I351" s="231"/>
      <c r="J351" s="228"/>
      <c r="K351" s="228"/>
      <c r="L351" s="232"/>
      <c r="M351" s="233"/>
      <c r="N351" s="234"/>
      <c r="O351" s="234"/>
      <c r="P351" s="234"/>
      <c r="Q351" s="234"/>
      <c r="R351" s="234"/>
      <c r="S351" s="234"/>
      <c r="T351" s="235"/>
      <c r="AT351" s="236" t="s">
        <v>160</v>
      </c>
      <c r="AU351" s="236" t="s">
        <v>158</v>
      </c>
      <c r="AV351" s="13" t="s">
        <v>78</v>
      </c>
      <c r="AW351" s="13" t="s">
        <v>36</v>
      </c>
      <c r="AX351" s="13" t="s">
        <v>73</v>
      </c>
      <c r="AY351" s="236" t="s">
        <v>150</v>
      </c>
    </row>
    <row r="352" spans="2:65" s="11" customFormat="1" ht="13.5">
      <c r="B352" s="204"/>
      <c r="C352" s="205"/>
      <c r="D352" s="206" t="s">
        <v>160</v>
      </c>
      <c r="E352" s="207" t="s">
        <v>23</v>
      </c>
      <c r="F352" s="208" t="s">
        <v>544</v>
      </c>
      <c r="G352" s="205"/>
      <c r="H352" s="209">
        <v>67.36</v>
      </c>
      <c r="I352" s="210"/>
      <c r="J352" s="205"/>
      <c r="K352" s="205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160</v>
      </c>
      <c r="AU352" s="215" t="s">
        <v>158</v>
      </c>
      <c r="AV352" s="11" t="s">
        <v>158</v>
      </c>
      <c r="AW352" s="11" t="s">
        <v>36</v>
      </c>
      <c r="AX352" s="11" t="s">
        <v>73</v>
      </c>
      <c r="AY352" s="215" t="s">
        <v>150</v>
      </c>
    </row>
    <row r="353" spans="2:65" s="11" customFormat="1" ht="13.5">
      <c r="B353" s="204"/>
      <c r="C353" s="205"/>
      <c r="D353" s="206" t="s">
        <v>160</v>
      </c>
      <c r="E353" s="207" t="s">
        <v>23</v>
      </c>
      <c r="F353" s="208" t="s">
        <v>545</v>
      </c>
      <c r="G353" s="205"/>
      <c r="H353" s="209">
        <v>22.81</v>
      </c>
      <c r="I353" s="210"/>
      <c r="J353" s="205"/>
      <c r="K353" s="205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160</v>
      </c>
      <c r="AU353" s="215" t="s">
        <v>158</v>
      </c>
      <c r="AV353" s="11" t="s">
        <v>158</v>
      </c>
      <c r="AW353" s="11" t="s">
        <v>36</v>
      </c>
      <c r="AX353" s="11" t="s">
        <v>73</v>
      </c>
      <c r="AY353" s="215" t="s">
        <v>150</v>
      </c>
    </row>
    <row r="354" spans="2:65" s="14" customFormat="1" ht="13.5">
      <c r="B354" s="247"/>
      <c r="C354" s="248"/>
      <c r="D354" s="206" t="s">
        <v>160</v>
      </c>
      <c r="E354" s="249" t="s">
        <v>23</v>
      </c>
      <c r="F354" s="250" t="s">
        <v>449</v>
      </c>
      <c r="G354" s="248"/>
      <c r="H354" s="251">
        <v>90.17</v>
      </c>
      <c r="I354" s="252"/>
      <c r="J354" s="248"/>
      <c r="K354" s="248"/>
      <c r="L354" s="253"/>
      <c r="M354" s="254"/>
      <c r="N354" s="255"/>
      <c r="O354" s="255"/>
      <c r="P354" s="255"/>
      <c r="Q354" s="255"/>
      <c r="R354" s="255"/>
      <c r="S354" s="255"/>
      <c r="T354" s="256"/>
      <c r="AT354" s="257" t="s">
        <v>160</v>
      </c>
      <c r="AU354" s="257" t="s">
        <v>158</v>
      </c>
      <c r="AV354" s="14" t="s">
        <v>169</v>
      </c>
      <c r="AW354" s="14" t="s">
        <v>36</v>
      </c>
      <c r="AX354" s="14" t="s">
        <v>73</v>
      </c>
      <c r="AY354" s="257" t="s">
        <v>150</v>
      </c>
    </row>
    <row r="355" spans="2:65" s="13" customFormat="1" ht="13.5">
      <c r="B355" s="227"/>
      <c r="C355" s="228"/>
      <c r="D355" s="206" t="s">
        <v>160</v>
      </c>
      <c r="E355" s="229" t="s">
        <v>23</v>
      </c>
      <c r="F355" s="230" t="s">
        <v>337</v>
      </c>
      <c r="G355" s="228"/>
      <c r="H355" s="229" t="s">
        <v>23</v>
      </c>
      <c r="I355" s="231"/>
      <c r="J355" s="228"/>
      <c r="K355" s="228"/>
      <c r="L355" s="232"/>
      <c r="M355" s="233"/>
      <c r="N355" s="234"/>
      <c r="O355" s="234"/>
      <c r="P355" s="234"/>
      <c r="Q355" s="234"/>
      <c r="R355" s="234"/>
      <c r="S355" s="234"/>
      <c r="T355" s="235"/>
      <c r="AT355" s="236" t="s">
        <v>160</v>
      </c>
      <c r="AU355" s="236" t="s">
        <v>158</v>
      </c>
      <c r="AV355" s="13" t="s">
        <v>78</v>
      </c>
      <c r="AW355" s="13" t="s">
        <v>36</v>
      </c>
      <c r="AX355" s="13" t="s">
        <v>73</v>
      </c>
      <c r="AY355" s="236" t="s">
        <v>150</v>
      </c>
    </row>
    <row r="356" spans="2:65" s="11" customFormat="1" ht="27">
      <c r="B356" s="204"/>
      <c r="C356" s="205"/>
      <c r="D356" s="206" t="s">
        <v>160</v>
      </c>
      <c r="E356" s="207" t="s">
        <v>23</v>
      </c>
      <c r="F356" s="208" t="s">
        <v>546</v>
      </c>
      <c r="G356" s="205"/>
      <c r="H356" s="209">
        <v>45.02</v>
      </c>
      <c r="I356" s="210"/>
      <c r="J356" s="205"/>
      <c r="K356" s="205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160</v>
      </c>
      <c r="AU356" s="215" t="s">
        <v>158</v>
      </c>
      <c r="AV356" s="11" t="s">
        <v>158</v>
      </c>
      <c r="AW356" s="11" t="s">
        <v>36</v>
      </c>
      <c r="AX356" s="11" t="s">
        <v>73</v>
      </c>
      <c r="AY356" s="215" t="s">
        <v>150</v>
      </c>
    </row>
    <row r="357" spans="2:65" s="14" customFormat="1" ht="13.5">
      <c r="B357" s="247"/>
      <c r="C357" s="248"/>
      <c r="D357" s="206" t="s">
        <v>160</v>
      </c>
      <c r="E357" s="249" t="s">
        <v>23</v>
      </c>
      <c r="F357" s="250" t="s">
        <v>449</v>
      </c>
      <c r="G357" s="248"/>
      <c r="H357" s="251">
        <v>45.02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AT357" s="257" t="s">
        <v>160</v>
      </c>
      <c r="AU357" s="257" t="s">
        <v>158</v>
      </c>
      <c r="AV357" s="14" t="s">
        <v>169</v>
      </c>
      <c r="AW357" s="14" t="s">
        <v>36</v>
      </c>
      <c r="AX357" s="14" t="s">
        <v>73</v>
      </c>
      <c r="AY357" s="257" t="s">
        <v>150</v>
      </c>
    </row>
    <row r="358" spans="2:65" s="12" customFormat="1" ht="13.5">
      <c r="B358" s="216"/>
      <c r="C358" s="217"/>
      <c r="D358" s="206" t="s">
        <v>160</v>
      </c>
      <c r="E358" s="218" t="s">
        <v>23</v>
      </c>
      <c r="F358" s="219" t="s">
        <v>163</v>
      </c>
      <c r="G358" s="217"/>
      <c r="H358" s="220">
        <v>135.19</v>
      </c>
      <c r="I358" s="221"/>
      <c r="J358" s="217"/>
      <c r="K358" s="217"/>
      <c r="L358" s="222"/>
      <c r="M358" s="223"/>
      <c r="N358" s="224"/>
      <c r="O358" s="224"/>
      <c r="P358" s="224"/>
      <c r="Q358" s="224"/>
      <c r="R358" s="224"/>
      <c r="S358" s="224"/>
      <c r="T358" s="225"/>
      <c r="AT358" s="226" t="s">
        <v>160</v>
      </c>
      <c r="AU358" s="226" t="s">
        <v>158</v>
      </c>
      <c r="AV358" s="12" t="s">
        <v>157</v>
      </c>
      <c r="AW358" s="12" t="s">
        <v>36</v>
      </c>
      <c r="AX358" s="12" t="s">
        <v>78</v>
      </c>
      <c r="AY358" s="226" t="s">
        <v>150</v>
      </c>
    </row>
    <row r="359" spans="2:65" s="1" customFormat="1" ht="16.5" customHeight="1">
      <c r="B359" s="42"/>
      <c r="C359" s="237" t="s">
        <v>547</v>
      </c>
      <c r="D359" s="237" t="s">
        <v>228</v>
      </c>
      <c r="E359" s="238" t="s">
        <v>548</v>
      </c>
      <c r="F359" s="239" t="s">
        <v>549</v>
      </c>
      <c r="G359" s="240" t="s">
        <v>330</v>
      </c>
      <c r="H359" s="241">
        <v>141.94999999999999</v>
      </c>
      <c r="I359" s="242"/>
      <c r="J359" s="243">
        <f>ROUND(I359*H359,2)</f>
        <v>0</v>
      </c>
      <c r="K359" s="239" t="s">
        <v>156</v>
      </c>
      <c r="L359" s="244"/>
      <c r="M359" s="245" t="s">
        <v>23</v>
      </c>
      <c r="N359" s="246" t="s">
        <v>45</v>
      </c>
      <c r="O359" s="43"/>
      <c r="P359" s="201">
        <f>O359*H359</f>
        <v>0</v>
      </c>
      <c r="Q359" s="201">
        <v>4.0000000000000003E-5</v>
      </c>
      <c r="R359" s="201">
        <f>Q359*H359</f>
        <v>5.6779999999999999E-3</v>
      </c>
      <c r="S359" s="201">
        <v>0</v>
      </c>
      <c r="T359" s="202">
        <f>S359*H359</f>
        <v>0</v>
      </c>
      <c r="AR359" s="24" t="s">
        <v>190</v>
      </c>
      <c r="AT359" s="24" t="s">
        <v>228</v>
      </c>
      <c r="AU359" s="24" t="s">
        <v>158</v>
      </c>
      <c r="AY359" s="24" t="s">
        <v>150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158</v>
      </c>
      <c r="BK359" s="203">
        <f>ROUND(I359*H359,2)</f>
        <v>0</v>
      </c>
      <c r="BL359" s="24" t="s">
        <v>157</v>
      </c>
      <c r="BM359" s="24" t="s">
        <v>550</v>
      </c>
    </row>
    <row r="360" spans="2:65" s="11" customFormat="1" ht="13.5">
      <c r="B360" s="204"/>
      <c r="C360" s="205"/>
      <c r="D360" s="206" t="s">
        <v>160</v>
      </c>
      <c r="E360" s="205"/>
      <c r="F360" s="208" t="s">
        <v>551</v>
      </c>
      <c r="G360" s="205"/>
      <c r="H360" s="209">
        <v>141.94999999999999</v>
      </c>
      <c r="I360" s="210"/>
      <c r="J360" s="205"/>
      <c r="K360" s="205"/>
      <c r="L360" s="211"/>
      <c r="M360" s="212"/>
      <c r="N360" s="213"/>
      <c r="O360" s="213"/>
      <c r="P360" s="213"/>
      <c r="Q360" s="213"/>
      <c r="R360" s="213"/>
      <c r="S360" s="213"/>
      <c r="T360" s="214"/>
      <c r="AT360" s="215" t="s">
        <v>160</v>
      </c>
      <c r="AU360" s="215" t="s">
        <v>158</v>
      </c>
      <c r="AV360" s="11" t="s">
        <v>158</v>
      </c>
      <c r="AW360" s="11" t="s">
        <v>6</v>
      </c>
      <c r="AX360" s="11" t="s">
        <v>78</v>
      </c>
      <c r="AY360" s="215" t="s">
        <v>150</v>
      </c>
    </row>
    <row r="361" spans="2:65" s="1" customFormat="1" ht="16.5" customHeight="1">
      <c r="B361" s="42"/>
      <c r="C361" s="192" t="s">
        <v>552</v>
      </c>
      <c r="D361" s="192" t="s">
        <v>152</v>
      </c>
      <c r="E361" s="193" t="s">
        <v>553</v>
      </c>
      <c r="F361" s="194" t="s">
        <v>554</v>
      </c>
      <c r="G361" s="195" t="s">
        <v>330</v>
      </c>
      <c r="H361" s="196">
        <v>112.755</v>
      </c>
      <c r="I361" s="197"/>
      <c r="J361" s="198">
        <f>ROUND(I361*H361,2)</f>
        <v>0</v>
      </c>
      <c r="K361" s="194" t="s">
        <v>156</v>
      </c>
      <c r="L361" s="62"/>
      <c r="M361" s="199" t="s">
        <v>23</v>
      </c>
      <c r="N361" s="200" t="s">
        <v>45</v>
      </c>
      <c r="O361" s="43"/>
      <c r="P361" s="201">
        <f>O361*H361</f>
        <v>0</v>
      </c>
      <c r="Q361" s="201">
        <v>0</v>
      </c>
      <c r="R361" s="201">
        <f>Q361*H361</f>
        <v>0</v>
      </c>
      <c r="S361" s="201">
        <v>0</v>
      </c>
      <c r="T361" s="202">
        <f>S361*H361</f>
        <v>0</v>
      </c>
      <c r="AR361" s="24" t="s">
        <v>157</v>
      </c>
      <c r="AT361" s="24" t="s">
        <v>152</v>
      </c>
      <c r="AU361" s="24" t="s">
        <v>158</v>
      </c>
      <c r="AY361" s="24" t="s">
        <v>150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24" t="s">
        <v>158</v>
      </c>
      <c r="BK361" s="203">
        <f>ROUND(I361*H361,2)</f>
        <v>0</v>
      </c>
      <c r="BL361" s="24" t="s">
        <v>157</v>
      </c>
      <c r="BM361" s="24" t="s">
        <v>555</v>
      </c>
    </row>
    <row r="362" spans="2:65" s="11" customFormat="1" ht="13.5">
      <c r="B362" s="204"/>
      <c r="C362" s="205"/>
      <c r="D362" s="206" t="s">
        <v>160</v>
      </c>
      <c r="E362" s="207" t="s">
        <v>23</v>
      </c>
      <c r="F362" s="208" t="s">
        <v>556</v>
      </c>
      <c r="G362" s="205"/>
      <c r="H362" s="209">
        <v>7.0250000000000004</v>
      </c>
      <c r="I362" s="210"/>
      <c r="J362" s="205"/>
      <c r="K362" s="205"/>
      <c r="L362" s="211"/>
      <c r="M362" s="212"/>
      <c r="N362" s="213"/>
      <c r="O362" s="213"/>
      <c r="P362" s="213"/>
      <c r="Q362" s="213"/>
      <c r="R362" s="213"/>
      <c r="S362" s="213"/>
      <c r="T362" s="214"/>
      <c r="AT362" s="215" t="s">
        <v>160</v>
      </c>
      <c r="AU362" s="215" t="s">
        <v>158</v>
      </c>
      <c r="AV362" s="11" t="s">
        <v>158</v>
      </c>
      <c r="AW362" s="11" t="s">
        <v>36</v>
      </c>
      <c r="AX362" s="11" t="s">
        <v>73</v>
      </c>
      <c r="AY362" s="215" t="s">
        <v>150</v>
      </c>
    </row>
    <row r="363" spans="2:65" s="11" customFormat="1" ht="13.5">
      <c r="B363" s="204"/>
      <c r="C363" s="205"/>
      <c r="D363" s="206" t="s">
        <v>160</v>
      </c>
      <c r="E363" s="207" t="s">
        <v>23</v>
      </c>
      <c r="F363" s="208" t="s">
        <v>557</v>
      </c>
      <c r="G363" s="205"/>
      <c r="H363" s="209">
        <v>21.91</v>
      </c>
      <c r="I363" s="210"/>
      <c r="J363" s="205"/>
      <c r="K363" s="205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160</v>
      </c>
      <c r="AU363" s="215" t="s">
        <v>158</v>
      </c>
      <c r="AV363" s="11" t="s">
        <v>158</v>
      </c>
      <c r="AW363" s="11" t="s">
        <v>36</v>
      </c>
      <c r="AX363" s="11" t="s">
        <v>73</v>
      </c>
      <c r="AY363" s="215" t="s">
        <v>150</v>
      </c>
    </row>
    <row r="364" spans="2:65" s="11" customFormat="1" ht="27">
      <c r="B364" s="204"/>
      <c r="C364" s="205"/>
      <c r="D364" s="206" t="s">
        <v>160</v>
      </c>
      <c r="E364" s="207" t="s">
        <v>23</v>
      </c>
      <c r="F364" s="208" t="s">
        <v>558</v>
      </c>
      <c r="G364" s="205"/>
      <c r="H364" s="209">
        <v>83.82</v>
      </c>
      <c r="I364" s="210"/>
      <c r="J364" s="205"/>
      <c r="K364" s="205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160</v>
      </c>
      <c r="AU364" s="215" t="s">
        <v>158</v>
      </c>
      <c r="AV364" s="11" t="s">
        <v>158</v>
      </c>
      <c r="AW364" s="11" t="s">
        <v>36</v>
      </c>
      <c r="AX364" s="11" t="s">
        <v>73</v>
      </c>
      <c r="AY364" s="215" t="s">
        <v>150</v>
      </c>
    </row>
    <row r="365" spans="2:65" s="12" customFormat="1" ht="13.5">
      <c r="B365" s="216"/>
      <c r="C365" s="217"/>
      <c r="D365" s="206" t="s">
        <v>160</v>
      </c>
      <c r="E365" s="218" t="s">
        <v>23</v>
      </c>
      <c r="F365" s="219" t="s">
        <v>163</v>
      </c>
      <c r="G365" s="217"/>
      <c r="H365" s="220">
        <v>112.755</v>
      </c>
      <c r="I365" s="221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AT365" s="226" t="s">
        <v>160</v>
      </c>
      <c r="AU365" s="226" t="s">
        <v>158</v>
      </c>
      <c r="AV365" s="12" t="s">
        <v>157</v>
      </c>
      <c r="AW365" s="12" t="s">
        <v>36</v>
      </c>
      <c r="AX365" s="12" t="s">
        <v>78</v>
      </c>
      <c r="AY365" s="226" t="s">
        <v>150</v>
      </c>
    </row>
    <row r="366" spans="2:65" s="1" customFormat="1" ht="16.5" customHeight="1">
      <c r="B366" s="42"/>
      <c r="C366" s="237" t="s">
        <v>559</v>
      </c>
      <c r="D366" s="237" t="s">
        <v>228</v>
      </c>
      <c r="E366" s="238" t="s">
        <v>560</v>
      </c>
      <c r="F366" s="239" t="s">
        <v>561</v>
      </c>
      <c r="G366" s="240" t="s">
        <v>330</v>
      </c>
      <c r="H366" s="241">
        <v>99.823999999999998</v>
      </c>
      <c r="I366" s="242"/>
      <c r="J366" s="243">
        <f>ROUND(I366*H366,2)</f>
        <v>0</v>
      </c>
      <c r="K366" s="239" t="s">
        <v>156</v>
      </c>
      <c r="L366" s="244"/>
      <c r="M366" s="245" t="s">
        <v>23</v>
      </c>
      <c r="N366" s="246" t="s">
        <v>45</v>
      </c>
      <c r="O366" s="43"/>
      <c r="P366" s="201">
        <f>O366*H366</f>
        <v>0</v>
      </c>
      <c r="Q366" s="201">
        <v>1E-4</v>
      </c>
      <c r="R366" s="201">
        <f>Q366*H366</f>
        <v>9.9824000000000006E-3</v>
      </c>
      <c r="S366" s="201">
        <v>0</v>
      </c>
      <c r="T366" s="202">
        <f>S366*H366</f>
        <v>0</v>
      </c>
      <c r="AR366" s="24" t="s">
        <v>190</v>
      </c>
      <c r="AT366" s="24" t="s">
        <v>228</v>
      </c>
      <c r="AU366" s="24" t="s">
        <v>158</v>
      </c>
      <c r="AY366" s="24" t="s">
        <v>150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4" t="s">
        <v>158</v>
      </c>
      <c r="BK366" s="203">
        <f>ROUND(I366*H366,2)</f>
        <v>0</v>
      </c>
      <c r="BL366" s="24" t="s">
        <v>157</v>
      </c>
      <c r="BM366" s="24" t="s">
        <v>562</v>
      </c>
    </row>
    <row r="367" spans="2:65" s="11" customFormat="1" ht="13.5">
      <c r="B367" s="204"/>
      <c r="C367" s="205"/>
      <c r="D367" s="206" t="s">
        <v>160</v>
      </c>
      <c r="E367" s="207" t="s">
        <v>23</v>
      </c>
      <c r="F367" s="208" t="s">
        <v>563</v>
      </c>
      <c r="G367" s="205"/>
      <c r="H367" s="209">
        <v>11.25</v>
      </c>
      <c r="I367" s="210"/>
      <c r="J367" s="205"/>
      <c r="K367" s="205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160</v>
      </c>
      <c r="AU367" s="215" t="s">
        <v>158</v>
      </c>
      <c r="AV367" s="11" t="s">
        <v>158</v>
      </c>
      <c r="AW367" s="11" t="s">
        <v>36</v>
      </c>
      <c r="AX367" s="11" t="s">
        <v>73</v>
      </c>
      <c r="AY367" s="215" t="s">
        <v>150</v>
      </c>
    </row>
    <row r="368" spans="2:65" s="11" customFormat="1" ht="27">
      <c r="B368" s="204"/>
      <c r="C368" s="205"/>
      <c r="D368" s="206" t="s">
        <v>160</v>
      </c>
      <c r="E368" s="207" t="s">
        <v>23</v>
      </c>
      <c r="F368" s="208" t="s">
        <v>558</v>
      </c>
      <c r="G368" s="205"/>
      <c r="H368" s="209">
        <v>83.82</v>
      </c>
      <c r="I368" s="210"/>
      <c r="J368" s="205"/>
      <c r="K368" s="205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160</v>
      </c>
      <c r="AU368" s="215" t="s">
        <v>158</v>
      </c>
      <c r="AV368" s="11" t="s">
        <v>158</v>
      </c>
      <c r="AW368" s="11" t="s">
        <v>36</v>
      </c>
      <c r="AX368" s="11" t="s">
        <v>73</v>
      </c>
      <c r="AY368" s="215" t="s">
        <v>150</v>
      </c>
    </row>
    <row r="369" spans="2:65" s="12" customFormat="1" ht="13.5">
      <c r="B369" s="216"/>
      <c r="C369" s="217"/>
      <c r="D369" s="206" t="s">
        <v>160</v>
      </c>
      <c r="E369" s="218" t="s">
        <v>23</v>
      </c>
      <c r="F369" s="219" t="s">
        <v>163</v>
      </c>
      <c r="G369" s="217"/>
      <c r="H369" s="220">
        <v>95.07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160</v>
      </c>
      <c r="AU369" s="226" t="s">
        <v>158</v>
      </c>
      <c r="AV369" s="12" t="s">
        <v>157</v>
      </c>
      <c r="AW369" s="12" t="s">
        <v>36</v>
      </c>
      <c r="AX369" s="12" t="s">
        <v>78</v>
      </c>
      <c r="AY369" s="226" t="s">
        <v>150</v>
      </c>
    </row>
    <row r="370" spans="2:65" s="11" customFormat="1" ht="13.5">
      <c r="B370" s="204"/>
      <c r="C370" s="205"/>
      <c r="D370" s="206" t="s">
        <v>160</v>
      </c>
      <c r="E370" s="205"/>
      <c r="F370" s="208" t="s">
        <v>564</v>
      </c>
      <c r="G370" s="205"/>
      <c r="H370" s="209">
        <v>99.823999999999998</v>
      </c>
      <c r="I370" s="210"/>
      <c r="J370" s="205"/>
      <c r="K370" s="205"/>
      <c r="L370" s="211"/>
      <c r="M370" s="212"/>
      <c r="N370" s="213"/>
      <c r="O370" s="213"/>
      <c r="P370" s="213"/>
      <c r="Q370" s="213"/>
      <c r="R370" s="213"/>
      <c r="S370" s="213"/>
      <c r="T370" s="214"/>
      <c r="AT370" s="215" t="s">
        <v>160</v>
      </c>
      <c r="AU370" s="215" t="s">
        <v>158</v>
      </c>
      <c r="AV370" s="11" t="s">
        <v>158</v>
      </c>
      <c r="AW370" s="11" t="s">
        <v>6</v>
      </c>
      <c r="AX370" s="11" t="s">
        <v>78</v>
      </c>
      <c r="AY370" s="215" t="s">
        <v>150</v>
      </c>
    </row>
    <row r="371" spans="2:65" s="1" customFormat="1" ht="16.5" customHeight="1">
      <c r="B371" s="42"/>
      <c r="C371" s="237" t="s">
        <v>565</v>
      </c>
      <c r="D371" s="237" t="s">
        <v>228</v>
      </c>
      <c r="E371" s="238" t="s">
        <v>566</v>
      </c>
      <c r="F371" s="239" t="s">
        <v>567</v>
      </c>
      <c r="G371" s="240" t="s">
        <v>330</v>
      </c>
      <c r="H371" s="241">
        <v>19.829000000000001</v>
      </c>
      <c r="I371" s="242"/>
      <c r="J371" s="243">
        <f>ROUND(I371*H371,2)</f>
        <v>0</v>
      </c>
      <c r="K371" s="239" t="s">
        <v>23</v>
      </c>
      <c r="L371" s="244"/>
      <c r="M371" s="245" t="s">
        <v>23</v>
      </c>
      <c r="N371" s="246" t="s">
        <v>45</v>
      </c>
      <c r="O371" s="43"/>
      <c r="P371" s="201">
        <f>O371*H371</f>
        <v>0</v>
      </c>
      <c r="Q371" s="201">
        <v>1E-4</v>
      </c>
      <c r="R371" s="201">
        <f>Q371*H371</f>
        <v>1.9829000000000001E-3</v>
      </c>
      <c r="S371" s="201">
        <v>0</v>
      </c>
      <c r="T371" s="202">
        <f>S371*H371</f>
        <v>0</v>
      </c>
      <c r="AR371" s="24" t="s">
        <v>190</v>
      </c>
      <c r="AT371" s="24" t="s">
        <v>228</v>
      </c>
      <c r="AU371" s="24" t="s">
        <v>158</v>
      </c>
      <c r="AY371" s="24" t="s">
        <v>150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24" t="s">
        <v>158</v>
      </c>
      <c r="BK371" s="203">
        <f>ROUND(I371*H371,2)</f>
        <v>0</v>
      </c>
      <c r="BL371" s="24" t="s">
        <v>157</v>
      </c>
      <c r="BM371" s="24" t="s">
        <v>568</v>
      </c>
    </row>
    <row r="372" spans="2:65" s="11" customFormat="1" ht="13.5">
      <c r="B372" s="204"/>
      <c r="C372" s="205"/>
      <c r="D372" s="206" t="s">
        <v>160</v>
      </c>
      <c r="E372" s="207" t="s">
        <v>23</v>
      </c>
      <c r="F372" s="208" t="s">
        <v>556</v>
      </c>
      <c r="G372" s="205"/>
      <c r="H372" s="209">
        <v>7.0250000000000004</v>
      </c>
      <c r="I372" s="210"/>
      <c r="J372" s="205"/>
      <c r="K372" s="205"/>
      <c r="L372" s="211"/>
      <c r="M372" s="212"/>
      <c r="N372" s="213"/>
      <c r="O372" s="213"/>
      <c r="P372" s="213"/>
      <c r="Q372" s="213"/>
      <c r="R372" s="213"/>
      <c r="S372" s="213"/>
      <c r="T372" s="214"/>
      <c r="AT372" s="215" t="s">
        <v>160</v>
      </c>
      <c r="AU372" s="215" t="s">
        <v>158</v>
      </c>
      <c r="AV372" s="11" t="s">
        <v>158</v>
      </c>
      <c r="AW372" s="11" t="s">
        <v>36</v>
      </c>
      <c r="AX372" s="11" t="s">
        <v>73</v>
      </c>
      <c r="AY372" s="215" t="s">
        <v>150</v>
      </c>
    </row>
    <row r="373" spans="2:65" s="11" customFormat="1" ht="13.5">
      <c r="B373" s="204"/>
      <c r="C373" s="205"/>
      <c r="D373" s="206" t="s">
        <v>160</v>
      </c>
      <c r="E373" s="207" t="s">
        <v>23</v>
      </c>
      <c r="F373" s="208" t="s">
        <v>569</v>
      </c>
      <c r="G373" s="205"/>
      <c r="H373" s="209">
        <v>11.86</v>
      </c>
      <c r="I373" s="210"/>
      <c r="J373" s="205"/>
      <c r="K373" s="205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160</v>
      </c>
      <c r="AU373" s="215" t="s">
        <v>158</v>
      </c>
      <c r="AV373" s="11" t="s">
        <v>158</v>
      </c>
      <c r="AW373" s="11" t="s">
        <v>36</v>
      </c>
      <c r="AX373" s="11" t="s">
        <v>73</v>
      </c>
      <c r="AY373" s="215" t="s">
        <v>150</v>
      </c>
    </row>
    <row r="374" spans="2:65" s="12" customFormat="1" ht="13.5">
      <c r="B374" s="216"/>
      <c r="C374" s="217"/>
      <c r="D374" s="206" t="s">
        <v>160</v>
      </c>
      <c r="E374" s="218" t="s">
        <v>23</v>
      </c>
      <c r="F374" s="219" t="s">
        <v>163</v>
      </c>
      <c r="G374" s="217"/>
      <c r="H374" s="220">
        <v>18.885000000000002</v>
      </c>
      <c r="I374" s="221"/>
      <c r="J374" s="217"/>
      <c r="K374" s="217"/>
      <c r="L374" s="222"/>
      <c r="M374" s="223"/>
      <c r="N374" s="224"/>
      <c r="O374" s="224"/>
      <c r="P374" s="224"/>
      <c r="Q374" s="224"/>
      <c r="R374" s="224"/>
      <c r="S374" s="224"/>
      <c r="T374" s="225"/>
      <c r="AT374" s="226" t="s">
        <v>160</v>
      </c>
      <c r="AU374" s="226" t="s">
        <v>158</v>
      </c>
      <c r="AV374" s="12" t="s">
        <v>157</v>
      </c>
      <c r="AW374" s="12" t="s">
        <v>36</v>
      </c>
      <c r="AX374" s="12" t="s">
        <v>78</v>
      </c>
      <c r="AY374" s="226" t="s">
        <v>150</v>
      </c>
    </row>
    <row r="375" spans="2:65" s="11" customFormat="1" ht="13.5">
      <c r="B375" s="204"/>
      <c r="C375" s="205"/>
      <c r="D375" s="206" t="s">
        <v>160</v>
      </c>
      <c r="E375" s="205"/>
      <c r="F375" s="208" t="s">
        <v>570</v>
      </c>
      <c r="G375" s="205"/>
      <c r="H375" s="209">
        <v>19.829000000000001</v>
      </c>
      <c r="I375" s="210"/>
      <c r="J375" s="205"/>
      <c r="K375" s="205"/>
      <c r="L375" s="211"/>
      <c r="M375" s="212"/>
      <c r="N375" s="213"/>
      <c r="O375" s="213"/>
      <c r="P375" s="213"/>
      <c r="Q375" s="213"/>
      <c r="R375" s="213"/>
      <c r="S375" s="213"/>
      <c r="T375" s="214"/>
      <c r="AT375" s="215" t="s">
        <v>160</v>
      </c>
      <c r="AU375" s="215" t="s">
        <v>158</v>
      </c>
      <c r="AV375" s="11" t="s">
        <v>158</v>
      </c>
      <c r="AW375" s="11" t="s">
        <v>6</v>
      </c>
      <c r="AX375" s="11" t="s">
        <v>78</v>
      </c>
      <c r="AY375" s="215" t="s">
        <v>150</v>
      </c>
    </row>
    <row r="376" spans="2:65" s="1" customFormat="1" ht="25.5" customHeight="1">
      <c r="B376" s="42"/>
      <c r="C376" s="192" t="s">
        <v>571</v>
      </c>
      <c r="D376" s="192" t="s">
        <v>152</v>
      </c>
      <c r="E376" s="193" t="s">
        <v>572</v>
      </c>
      <c r="F376" s="194" t="s">
        <v>573</v>
      </c>
      <c r="G376" s="195" t="s">
        <v>172</v>
      </c>
      <c r="H376" s="196">
        <v>5.085</v>
      </c>
      <c r="I376" s="197"/>
      <c r="J376" s="198">
        <f>ROUND(I376*H376,2)</f>
        <v>0</v>
      </c>
      <c r="K376" s="194" t="s">
        <v>156</v>
      </c>
      <c r="L376" s="62"/>
      <c r="M376" s="199" t="s">
        <v>23</v>
      </c>
      <c r="N376" s="200" t="s">
        <v>45</v>
      </c>
      <c r="O376" s="43"/>
      <c r="P376" s="201">
        <f>O376*H376</f>
        <v>0</v>
      </c>
      <c r="Q376" s="201">
        <v>8.3199999999999993E-3</v>
      </c>
      <c r="R376" s="201">
        <f>Q376*H376</f>
        <v>4.2307199999999996E-2</v>
      </c>
      <c r="S376" s="201">
        <v>0</v>
      </c>
      <c r="T376" s="202">
        <f>S376*H376</f>
        <v>0</v>
      </c>
      <c r="AR376" s="24" t="s">
        <v>157</v>
      </c>
      <c r="AT376" s="24" t="s">
        <v>152</v>
      </c>
      <c r="AU376" s="24" t="s">
        <v>158</v>
      </c>
      <c r="AY376" s="24" t="s">
        <v>150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24" t="s">
        <v>158</v>
      </c>
      <c r="BK376" s="203">
        <f>ROUND(I376*H376,2)</f>
        <v>0</v>
      </c>
      <c r="BL376" s="24" t="s">
        <v>157</v>
      </c>
      <c r="BM376" s="24" t="s">
        <v>574</v>
      </c>
    </row>
    <row r="377" spans="2:65" s="11" customFormat="1" ht="13.5">
      <c r="B377" s="204"/>
      <c r="C377" s="205"/>
      <c r="D377" s="206" t="s">
        <v>160</v>
      </c>
      <c r="E377" s="207" t="s">
        <v>23</v>
      </c>
      <c r="F377" s="208" t="s">
        <v>575</v>
      </c>
      <c r="G377" s="205"/>
      <c r="H377" s="209">
        <v>5.085</v>
      </c>
      <c r="I377" s="210"/>
      <c r="J377" s="205"/>
      <c r="K377" s="205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160</v>
      </c>
      <c r="AU377" s="215" t="s">
        <v>158</v>
      </c>
      <c r="AV377" s="11" t="s">
        <v>158</v>
      </c>
      <c r="AW377" s="11" t="s">
        <v>36</v>
      </c>
      <c r="AX377" s="11" t="s">
        <v>78</v>
      </c>
      <c r="AY377" s="215" t="s">
        <v>150</v>
      </c>
    </row>
    <row r="378" spans="2:65" s="1" customFormat="1" ht="16.5" customHeight="1">
      <c r="B378" s="42"/>
      <c r="C378" s="237" t="s">
        <v>576</v>
      </c>
      <c r="D378" s="237" t="s">
        <v>228</v>
      </c>
      <c r="E378" s="238" t="s">
        <v>577</v>
      </c>
      <c r="F378" s="239" t="s">
        <v>578</v>
      </c>
      <c r="G378" s="240" t="s">
        <v>172</v>
      </c>
      <c r="H378" s="241">
        <v>5.1870000000000003</v>
      </c>
      <c r="I378" s="242"/>
      <c r="J378" s="243">
        <f>ROUND(I378*H378,2)</f>
        <v>0</v>
      </c>
      <c r="K378" s="239" t="s">
        <v>156</v>
      </c>
      <c r="L378" s="244"/>
      <c r="M378" s="245" t="s">
        <v>23</v>
      </c>
      <c r="N378" s="246" t="s">
        <v>45</v>
      </c>
      <c r="O378" s="43"/>
      <c r="P378" s="201">
        <f>O378*H378</f>
        <v>0</v>
      </c>
      <c r="Q378" s="201">
        <v>4.1999999999999997E-3</v>
      </c>
      <c r="R378" s="201">
        <f>Q378*H378</f>
        <v>2.17854E-2</v>
      </c>
      <c r="S378" s="201">
        <v>0</v>
      </c>
      <c r="T378" s="202">
        <f>S378*H378</f>
        <v>0</v>
      </c>
      <c r="AR378" s="24" t="s">
        <v>190</v>
      </c>
      <c r="AT378" s="24" t="s">
        <v>228</v>
      </c>
      <c r="AU378" s="24" t="s">
        <v>158</v>
      </c>
      <c r="AY378" s="24" t="s">
        <v>150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24" t="s">
        <v>158</v>
      </c>
      <c r="BK378" s="203">
        <f>ROUND(I378*H378,2)</f>
        <v>0</v>
      </c>
      <c r="BL378" s="24" t="s">
        <v>157</v>
      </c>
      <c r="BM378" s="24" t="s">
        <v>579</v>
      </c>
    </row>
    <row r="379" spans="2:65" s="11" customFormat="1" ht="13.5">
      <c r="B379" s="204"/>
      <c r="C379" s="205"/>
      <c r="D379" s="206" t="s">
        <v>160</v>
      </c>
      <c r="E379" s="205"/>
      <c r="F379" s="208" t="s">
        <v>580</v>
      </c>
      <c r="G379" s="205"/>
      <c r="H379" s="209">
        <v>5.1870000000000003</v>
      </c>
      <c r="I379" s="210"/>
      <c r="J379" s="205"/>
      <c r="K379" s="205"/>
      <c r="L379" s="211"/>
      <c r="M379" s="212"/>
      <c r="N379" s="213"/>
      <c r="O379" s="213"/>
      <c r="P379" s="213"/>
      <c r="Q379" s="213"/>
      <c r="R379" s="213"/>
      <c r="S379" s="213"/>
      <c r="T379" s="214"/>
      <c r="AT379" s="215" t="s">
        <v>160</v>
      </c>
      <c r="AU379" s="215" t="s">
        <v>158</v>
      </c>
      <c r="AV379" s="11" t="s">
        <v>158</v>
      </c>
      <c r="AW379" s="11" t="s">
        <v>6</v>
      </c>
      <c r="AX379" s="11" t="s">
        <v>78</v>
      </c>
      <c r="AY379" s="215" t="s">
        <v>150</v>
      </c>
    </row>
    <row r="380" spans="2:65" s="1" customFormat="1" ht="25.5" customHeight="1">
      <c r="B380" s="42"/>
      <c r="C380" s="192" t="s">
        <v>581</v>
      </c>
      <c r="D380" s="192" t="s">
        <v>152</v>
      </c>
      <c r="E380" s="193" t="s">
        <v>582</v>
      </c>
      <c r="F380" s="194" t="s">
        <v>583</v>
      </c>
      <c r="G380" s="195" t="s">
        <v>330</v>
      </c>
      <c r="H380" s="196">
        <v>22.61</v>
      </c>
      <c r="I380" s="197"/>
      <c r="J380" s="198">
        <f>ROUND(I380*H380,2)</f>
        <v>0</v>
      </c>
      <c r="K380" s="194" t="s">
        <v>156</v>
      </c>
      <c r="L380" s="62"/>
      <c r="M380" s="199" t="s">
        <v>23</v>
      </c>
      <c r="N380" s="200" t="s">
        <v>45</v>
      </c>
      <c r="O380" s="43"/>
      <c r="P380" s="201">
        <f>O380*H380</f>
        <v>0</v>
      </c>
      <c r="Q380" s="201">
        <v>3.3899999999999998E-3</v>
      </c>
      <c r="R380" s="201">
        <f>Q380*H380</f>
        <v>7.6647899999999991E-2</v>
      </c>
      <c r="S380" s="201">
        <v>0</v>
      </c>
      <c r="T380" s="202">
        <f>S380*H380</f>
        <v>0</v>
      </c>
      <c r="AR380" s="24" t="s">
        <v>157</v>
      </c>
      <c r="AT380" s="24" t="s">
        <v>152</v>
      </c>
      <c r="AU380" s="24" t="s">
        <v>158</v>
      </c>
      <c r="AY380" s="24" t="s">
        <v>150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4" t="s">
        <v>158</v>
      </c>
      <c r="BK380" s="203">
        <f>ROUND(I380*H380,2)</f>
        <v>0</v>
      </c>
      <c r="BL380" s="24" t="s">
        <v>157</v>
      </c>
      <c r="BM380" s="24" t="s">
        <v>584</v>
      </c>
    </row>
    <row r="381" spans="2:65" s="11" customFormat="1" ht="13.5">
      <c r="B381" s="204"/>
      <c r="C381" s="205"/>
      <c r="D381" s="206" t="s">
        <v>160</v>
      </c>
      <c r="E381" s="207" t="s">
        <v>23</v>
      </c>
      <c r="F381" s="208" t="s">
        <v>519</v>
      </c>
      <c r="G381" s="205"/>
      <c r="H381" s="209">
        <v>16.16</v>
      </c>
      <c r="I381" s="210"/>
      <c r="J381" s="205"/>
      <c r="K381" s="205"/>
      <c r="L381" s="211"/>
      <c r="M381" s="212"/>
      <c r="N381" s="213"/>
      <c r="O381" s="213"/>
      <c r="P381" s="213"/>
      <c r="Q381" s="213"/>
      <c r="R381" s="213"/>
      <c r="S381" s="213"/>
      <c r="T381" s="214"/>
      <c r="AT381" s="215" t="s">
        <v>160</v>
      </c>
      <c r="AU381" s="215" t="s">
        <v>158</v>
      </c>
      <c r="AV381" s="11" t="s">
        <v>158</v>
      </c>
      <c r="AW381" s="11" t="s">
        <v>36</v>
      </c>
      <c r="AX381" s="11" t="s">
        <v>73</v>
      </c>
      <c r="AY381" s="215" t="s">
        <v>150</v>
      </c>
    </row>
    <row r="382" spans="2:65" s="11" customFormat="1" ht="13.5">
      <c r="B382" s="204"/>
      <c r="C382" s="205"/>
      <c r="D382" s="206" t="s">
        <v>160</v>
      </c>
      <c r="E382" s="207" t="s">
        <v>23</v>
      </c>
      <c r="F382" s="208" t="s">
        <v>520</v>
      </c>
      <c r="G382" s="205"/>
      <c r="H382" s="209">
        <v>6.45</v>
      </c>
      <c r="I382" s="210"/>
      <c r="J382" s="205"/>
      <c r="K382" s="205"/>
      <c r="L382" s="211"/>
      <c r="M382" s="212"/>
      <c r="N382" s="213"/>
      <c r="O382" s="213"/>
      <c r="P382" s="213"/>
      <c r="Q382" s="213"/>
      <c r="R382" s="213"/>
      <c r="S382" s="213"/>
      <c r="T382" s="214"/>
      <c r="AT382" s="215" t="s">
        <v>160</v>
      </c>
      <c r="AU382" s="215" t="s">
        <v>158</v>
      </c>
      <c r="AV382" s="11" t="s">
        <v>158</v>
      </c>
      <c r="AW382" s="11" t="s">
        <v>36</v>
      </c>
      <c r="AX382" s="11" t="s">
        <v>73</v>
      </c>
      <c r="AY382" s="215" t="s">
        <v>150</v>
      </c>
    </row>
    <row r="383" spans="2:65" s="12" customFormat="1" ht="13.5">
      <c r="B383" s="216"/>
      <c r="C383" s="217"/>
      <c r="D383" s="206" t="s">
        <v>160</v>
      </c>
      <c r="E383" s="218" t="s">
        <v>23</v>
      </c>
      <c r="F383" s="219" t="s">
        <v>163</v>
      </c>
      <c r="G383" s="217"/>
      <c r="H383" s="220">
        <v>22.61</v>
      </c>
      <c r="I383" s="221"/>
      <c r="J383" s="217"/>
      <c r="K383" s="217"/>
      <c r="L383" s="222"/>
      <c r="M383" s="223"/>
      <c r="N383" s="224"/>
      <c r="O383" s="224"/>
      <c r="P383" s="224"/>
      <c r="Q383" s="224"/>
      <c r="R383" s="224"/>
      <c r="S383" s="224"/>
      <c r="T383" s="225"/>
      <c r="AT383" s="226" t="s">
        <v>160</v>
      </c>
      <c r="AU383" s="226" t="s">
        <v>158</v>
      </c>
      <c r="AV383" s="12" t="s">
        <v>157</v>
      </c>
      <c r="AW383" s="12" t="s">
        <v>36</v>
      </c>
      <c r="AX383" s="12" t="s">
        <v>78</v>
      </c>
      <c r="AY383" s="226" t="s">
        <v>150</v>
      </c>
    </row>
    <row r="384" spans="2:65" s="1" customFormat="1" ht="16.5" customHeight="1">
      <c r="B384" s="42"/>
      <c r="C384" s="237" t="s">
        <v>585</v>
      </c>
      <c r="D384" s="237" t="s">
        <v>228</v>
      </c>
      <c r="E384" s="238" t="s">
        <v>586</v>
      </c>
      <c r="F384" s="239" t="s">
        <v>587</v>
      </c>
      <c r="G384" s="240" t="s">
        <v>172</v>
      </c>
      <c r="H384" s="241">
        <v>6.4320000000000004</v>
      </c>
      <c r="I384" s="242"/>
      <c r="J384" s="243">
        <f>ROUND(I384*H384,2)</f>
        <v>0</v>
      </c>
      <c r="K384" s="239" t="s">
        <v>156</v>
      </c>
      <c r="L384" s="244"/>
      <c r="M384" s="245" t="s">
        <v>23</v>
      </c>
      <c r="N384" s="246" t="s">
        <v>45</v>
      </c>
      <c r="O384" s="43"/>
      <c r="P384" s="201">
        <f>O384*H384</f>
        <v>0</v>
      </c>
      <c r="Q384" s="201">
        <v>8.9999999999999998E-4</v>
      </c>
      <c r="R384" s="201">
        <f>Q384*H384</f>
        <v>5.7888000000000002E-3</v>
      </c>
      <c r="S384" s="201">
        <v>0</v>
      </c>
      <c r="T384" s="202">
        <f>S384*H384</f>
        <v>0</v>
      </c>
      <c r="AR384" s="24" t="s">
        <v>190</v>
      </c>
      <c r="AT384" s="24" t="s">
        <v>228</v>
      </c>
      <c r="AU384" s="24" t="s">
        <v>158</v>
      </c>
      <c r="AY384" s="24" t="s">
        <v>150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24" t="s">
        <v>158</v>
      </c>
      <c r="BK384" s="203">
        <f>ROUND(I384*H384,2)</f>
        <v>0</v>
      </c>
      <c r="BL384" s="24" t="s">
        <v>157</v>
      </c>
      <c r="BM384" s="24" t="s">
        <v>588</v>
      </c>
    </row>
    <row r="385" spans="2:65" s="11" customFormat="1" ht="13.5">
      <c r="B385" s="204"/>
      <c r="C385" s="205"/>
      <c r="D385" s="206" t="s">
        <v>160</v>
      </c>
      <c r="E385" s="207" t="s">
        <v>23</v>
      </c>
      <c r="F385" s="208" t="s">
        <v>589</v>
      </c>
      <c r="G385" s="205"/>
      <c r="H385" s="209">
        <v>4.3630000000000004</v>
      </c>
      <c r="I385" s="210"/>
      <c r="J385" s="205"/>
      <c r="K385" s="205"/>
      <c r="L385" s="211"/>
      <c r="M385" s="212"/>
      <c r="N385" s="213"/>
      <c r="O385" s="213"/>
      <c r="P385" s="213"/>
      <c r="Q385" s="213"/>
      <c r="R385" s="213"/>
      <c r="S385" s="213"/>
      <c r="T385" s="214"/>
      <c r="AT385" s="215" t="s">
        <v>160</v>
      </c>
      <c r="AU385" s="215" t="s">
        <v>158</v>
      </c>
      <c r="AV385" s="11" t="s">
        <v>158</v>
      </c>
      <c r="AW385" s="11" t="s">
        <v>36</v>
      </c>
      <c r="AX385" s="11" t="s">
        <v>73</v>
      </c>
      <c r="AY385" s="215" t="s">
        <v>150</v>
      </c>
    </row>
    <row r="386" spans="2:65" s="11" customFormat="1" ht="13.5">
      <c r="B386" s="204"/>
      <c r="C386" s="205"/>
      <c r="D386" s="206" t="s">
        <v>160</v>
      </c>
      <c r="E386" s="207" t="s">
        <v>23</v>
      </c>
      <c r="F386" s="208" t="s">
        <v>590</v>
      </c>
      <c r="G386" s="205"/>
      <c r="H386" s="209">
        <v>1.484</v>
      </c>
      <c r="I386" s="210"/>
      <c r="J386" s="205"/>
      <c r="K386" s="205"/>
      <c r="L386" s="211"/>
      <c r="M386" s="212"/>
      <c r="N386" s="213"/>
      <c r="O386" s="213"/>
      <c r="P386" s="213"/>
      <c r="Q386" s="213"/>
      <c r="R386" s="213"/>
      <c r="S386" s="213"/>
      <c r="T386" s="214"/>
      <c r="AT386" s="215" t="s">
        <v>160</v>
      </c>
      <c r="AU386" s="215" t="s">
        <v>158</v>
      </c>
      <c r="AV386" s="11" t="s">
        <v>158</v>
      </c>
      <c r="AW386" s="11" t="s">
        <v>36</v>
      </c>
      <c r="AX386" s="11" t="s">
        <v>73</v>
      </c>
      <c r="AY386" s="215" t="s">
        <v>150</v>
      </c>
    </row>
    <row r="387" spans="2:65" s="12" customFormat="1" ht="13.5">
      <c r="B387" s="216"/>
      <c r="C387" s="217"/>
      <c r="D387" s="206" t="s">
        <v>160</v>
      </c>
      <c r="E387" s="218" t="s">
        <v>23</v>
      </c>
      <c r="F387" s="219" t="s">
        <v>163</v>
      </c>
      <c r="G387" s="217"/>
      <c r="H387" s="220">
        <v>5.8470000000000004</v>
      </c>
      <c r="I387" s="221"/>
      <c r="J387" s="217"/>
      <c r="K387" s="217"/>
      <c r="L387" s="222"/>
      <c r="M387" s="223"/>
      <c r="N387" s="224"/>
      <c r="O387" s="224"/>
      <c r="P387" s="224"/>
      <c r="Q387" s="224"/>
      <c r="R387" s="224"/>
      <c r="S387" s="224"/>
      <c r="T387" s="225"/>
      <c r="AT387" s="226" t="s">
        <v>160</v>
      </c>
      <c r="AU387" s="226" t="s">
        <v>158</v>
      </c>
      <c r="AV387" s="12" t="s">
        <v>157</v>
      </c>
      <c r="AW387" s="12" t="s">
        <v>36</v>
      </c>
      <c r="AX387" s="12" t="s">
        <v>78</v>
      </c>
      <c r="AY387" s="226" t="s">
        <v>150</v>
      </c>
    </row>
    <row r="388" spans="2:65" s="11" customFormat="1" ht="13.5">
      <c r="B388" s="204"/>
      <c r="C388" s="205"/>
      <c r="D388" s="206" t="s">
        <v>160</v>
      </c>
      <c r="E388" s="205"/>
      <c r="F388" s="208" t="s">
        <v>591</v>
      </c>
      <c r="G388" s="205"/>
      <c r="H388" s="209">
        <v>6.4320000000000004</v>
      </c>
      <c r="I388" s="210"/>
      <c r="J388" s="205"/>
      <c r="K388" s="205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160</v>
      </c>
      <c r="AU388" s="215" t="s">
        <v>158</v>
      </c>
      <c r="AV388" s="11" t="s">
        <v>158</v>
      </c>
      <c r="AW388" s="11" t="s">
        <v>6</v>
      </c>
      <c r="AX388" s="11" t="s">
        <v>78</v>
      </c>
      <c r="AY388" s="215" t="s">
        <v>150</v>
      </c>
    </row>
    <row r="389" spans="2:65" s="1" customFormat="1" ht="25.5" customHeight="1">
      <c r="B389" s="42"/>
      <c r="C389" s="192" t="s">
        <v>592</v>
      </c>
      <c r="D389" s="192" t="s">
        <v>152</v>
      </c>
      <c r="E389" s="193" t="s">
        <v>593</v>
      </c>
      <c r="F389" s="194" t="s">
        <v>594</v>
      </c>
      <c r="G389" s="195" t="s">
        <v>330</v>
      </c>
      <c r="H389" s="196">
        <v>90.17</v>
      </c>
      <c r="I389" s="197"/>
      <c r="J389" s="198">
        <f>ROUND(I389*H389,2)</f>
        <v>0</v>
      </c>
      <c r="K389" s="194" t="s">
        <v>156</v>
      </c>
      <c r="L389" s="62"/>
      <c r="M389" s="199" t="s">
        <v>23</v>
      </c>
      <c r="N389" s="200" t="s">
        <v>45</v>
      </c>
      <c r="O389" s="43"/>
      <c r="P389" s="201">
        <f>O389*H389</f>
        <v>0</v>
      </c>
      <c r="Q389" s="201">
        <v>3.3899999999999998E-3</v>
      </c>
      <c r="R389" s="201">
        <f>Q389*H389</f>
        <v>0.30567630000000001</v>
      </c>
      <c r="S389" s="201">
        <v>0</v>
      </c>
      <c r="T389" s="202">
        <f>S389*H389</f>
        <v>0</v>
      </c>
      <c r="AR389" s="24" t="s">
        <v>157</v>
      </c>
      <c r="AT389" s="24" t="s">
        <v>152</v>
      </c>
      <c r="AU389" s="24" t="s">
        <v>158</v>
      </c>
      <c r="AY389" s="24" t="s">
        <v>150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24" t="s">
        <v>158</v>
      </c>
      <c r="BK389" s="203">
        <f>ROUND(I389*H389,2)</f>
        <v>0</v>
      </c>
      <c r="BL389" s="24" t="s">
        <v>157</v>
      </c>
      <c r="BM389" s="24" t="s">
        <v>595</v>
      </c>
    </row>
    <row r="390" spans="2:65" s="11" customFormat="1" ht="13.5">
      <c r="B390" s="204"/>
      <c r="C390" s="205"/>
      <c r="D390" s="206" t="s">
        <v>160</v>
      </c>
      <c r="E390" s="207" t="s">
        <v>23</v>
      </c>
      <c r="F390" s="208" t="s">
        <v>544</v>
      </c>
      <c r="G390" s="205"/>
      <c r="H390" s="209">
        <v>67.36</v>
      </c>
      <c r="I390" s="210"/>
      <c r="J390" s="205"/>
      <c r="K390" s="205"/>
      <c r="L390" s="211"/>
      <c r="M390" s="212"/>
      <c r="N390" s="213"/>
      <c r="O390" s="213"/>
      <c r="P390" s="213"/>
      <c r="Q390" s="213"/>
      <c r="R390" s="213"/>
      <c r="S390" s="213"/>
      <c r="T390" s="214"/>
      <c r="AT390" s="215" t="s">
        <v>160</v>
      </c>
      <c r="AU390" s="215" t="s">
        <v>158</v>
      </c>
      <c r="AV390" s="11" t="s">
        <v>158</v>
      </c>
      <c r="AW390" s="11" t="s">
        <v>36</v>
      </c>
      <c r="AX390" s="11" t="s">
        <v>73</v>
      </c>
      <c r="AY390" s="215" t="s">
        <v>150</v>
      </c>
    </row>
    <row r="391" spans="2:65" s="11" customFormat="1" ht="13.5">
      <c r="B391" s="204"/>
      <c r="C391" s="205"/>
      <c r="D391" s="206" t="s">
        <v>160</v>
      </c>
      <c r="E391" s="207" t="s">
        <v>23</v>
      </c>
      <c r="F391" s="208" t="s">
        <v>545</v>
      </c>
      <c r="G391" s="205"/>
      <c r="H391" s="209">
        <v>22.81</v>
      </c>
      <c r="I391" s="210"/>
      <c r="J391" s="205"/>
      <c r="K391" s="205"/>
      <c r="L391" s="211"/>
      <c r="M391" s="212"/>
      <c r="N391" s="213"/>
      <c r="O391" s="213"/>
      <c r="P391" s="213"/>
      <c r="Q391" s="213"/>
      <c r="R391" s="213"/>
      <c r="S391" s="213"/>
      <c r="T391" s="214"/>
      <c r="AT391" s="215" t="s">
        <v>160</v>
      </c>
      <c r="AU391" s="215" t="s">
        <v>158</v>
      </c>
      <c r="AV391" s="11" t="s">
        <v>158</v>
      </c>
      <c r="AW391" s="11" t="s">
        <v>36</v>
      </c>
      <c r="AX391" s="11" t="s">
        <v>73</v>
      </c>
      <c r="AY391" s="215" t="s">
        <v>150</v>
      </c>
    </row>
    <row r="392" spans="2:65" s="12" customFormat="1" ht="13.5">
      <c r="B392" s="216"/>
      <c r="C392" s="217"/>
      <c r="D392" s="206" t="s">
        <v>160</v>
      </c>
      <c r="E392" s="218" t="s">
        <v>23</v>
      </c>
      <c r="F392" s="219" t="s">
        <v>163</v>
      </c>
      <c r="G392" s="217"/>
      <c r="H392" s="220">
        <v>90.17</v>
      </c>
      <c r="I392" s="221"/>
      <c r="J392" s="217"/>
      <c r="K392" s="217"/>
      <c r="L392" s="222"/>
      <c r="M392" s="223"/>
      <c r="N392" s="224"/>
      <c r="O392" s="224"/>
      <c r="P392" s="224"/>
      <c r="Q392" s="224"/>
      <c r="R392" s="224"/>
      <c r="S392" s="224"/>
      <c r="T392" s="225"/>
      <c r="AT392" s="226" t="s">
        <v>160</v>
      </c>
      <c r="AU392" s="226" t="s">
        <v>158</v>
      </c>
      <c r="AV392" s="12" t="s">
        <v>157</v>
      </c>
      <c r="AW392" s="12" t="s">
        <v>36</v>
      </c>
      <c r="AX392" s="12" t="s">
        <v>78</v>
      </c>
      <c r="AY392" s="226" t="s">
        <v>150</v>
      </c>
    </row>
    <row r="393" spans="2:65" s="1" customFormat="1" ht="16.5" customHeight="1">
      <c r="B393" s="42"/>
      <c r="C393" s="237" t="s">
        <v>596</v>
      </c>
      <c r="D393" s="237" t="s">
        <v>228</v>
      </c>
      <c r="E393" s="238" t="s">
        <v>597</v>
      </c>
      <c r="F393" s="239" t="s">
        <v>598</v>
      </c>
      <c r="G393" s="240" t="s">
        <v>172</v>
      </c>
      <c r="H393" s="241">
        <v>25.425000000000001</v>
      </c>
      <c r="I393" s="242"/>
      <c r="J393" s="243">
        <f>ROUND(I393*H393,2)</f>
        <v>0</v>
      </c>
      <c r="K393" s="239" t="s">
        <v>23</v>
      </c>
      <c r="L393" s="244"/>
      <c r="M393" s="245" t="s">
        <v>23</v>
      </c>
      <c r="N393" s="246" t="s">
        <v>45</v>
      </c>
      <c r="O393" s="43"/>
      <c r="P393" s="201">
        <f>O393*H393</f>
        <v>0</v>
      </c>
      <c r="Q393" s="201">
        <v>1.75E-3</v>
      </c>
      <c r="R393" s="201">
        <f>Q393*H393</f>
        <v>4.4493750000000006E-2</v>
      </c>
      <c r="S393" s="201">
        <v>0</v>
      </c>
      <c r="T393" s="202">
        <f>S393*H393</f>
        <v>0</v>
      </c>
      <c r="AR393" s="24" t="s">
        <v>190</v>
      </c>
      <c r="AT393" s="24" t="s">
        <v>228</v>
      </c>
      <c r="AU393" s="24" t="s">
        <v>158</v>
      </c>
      <c r="AY393" s="24" t="s">
        <v>150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24" t="s">
        <v>158</v>
      </c>
      <c r="BK393" s="203">
        <f>ROUND(I393*H393,2)</f>
        <v>0</v>
      </c>
      <c r="BL393" s="24" t="s">
        <v>157</v>
      </c>
      <c r="BM393" s="24" t="s">
        <v>599</v>
      </c>
    </row>
    <row r="394" spans="2:65" s="11" customFormat="1" ht="13.5">
      <c r="B394" s="204"/>
      <c r="C394" s="205"/>
      <c r="D394" s="206" t="s">
        <v>160</v>
      </c>
      <c r="E394" s="207" t="s">
        <v>23</v>
      </c>
      <c r="F394" s="208" t="s">
        <v>600</v>
      </c>
      <c r="G394" s="205"/>
      <c r="H394" s="209">
        <v>9.7200000000000006</v>
      </c>
      <c r="I394" s="210"/>
      <c r="J394" s="205"/>
      <c r="K394" s="205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160</v>
      </c>
      <c r="AU394" s="215" t="s">
        <v>158</v>
      </c>
      <c r="AV394" s="11" t="s">
        <v>158</v>
      </c>
      <c r="AW394" s="11" t="s">
        <v>36</v>
      </c>
      <c r="AX394" s="11" t="s">
        <v>73</v>
      </c>
      <c r="AY394" s="215" t="s">
        <v>150</v>
      </c>
    </row>
    <row r="395" spans="2:65" s="11" customFormat="1" ht="13.5">
      <c r="B395" s="204"/>
      <c r="C395" s="205"/>
      <c r="D395" s="206" t="s">
        <v>160</v>
      </c>
      <c r="E395" s="207" t="s">
        <v>23</v>
      </c>
      <c r="F395" s="208" t="s">
        <v>601</v>
      </c>
      <c r="G395" s="205"/>
      <c r="H395" s="209">
        <v>8.1470000000000002</v>
      </c>
      <c r="I395" s="210"/>
      <c r="J395" s="205"/>
      <c r="K395" s="205"/>
      <c r="L395" s="211"/>
      <c r="M395" s="212"/>
      <c r="N395" s="213"/>
      <c r="O395" s="213"/>
      <c r="P395" s="213"/>
      <c r="Q395" s="213"/>
      <c r="R395" s="213"/>
      <c r="S395" s="213"/>
      <c r="T395" s="214"/>
      <c r="AT395" s="215" t="s">
        <v>160</v>
      </c>
      <c r="AU395" s="215" t="s">
        <v>158</v>
      </c>
      <c r="AV395" s="11" t="s">
        <v>158</v>
      </c>
      <c r="AW395" s="11" t="s">
        <v>36</v>
      </c>
      <c r="AX395" s="11" t="s">
        <v>73</v>
      </c>
      <c r="AY395" s="215" t="s">
        <v>150</v>
      </c>
    </row>
    <row r="396" spans="2:65" s="11" customFormat="1" ht="13.5">
      <c r="B396" s="204"/>
      <c r="C396" s="205"/>
      <c r="D396" s="206" t="s">
        <v>160</v>
      </c>
      <c r="E396" s="207" t="s">
        <v>23</v>
      </c>
      <c r="F396" s="208" t="s">
        <v>602</v>
      </c>
      <c r="G396" s="205"/>
      <c r="H396" s="209">
        <v>2.7949999999999999</v>
      </c>
      <c r="I396" s="210"/>
      <c r="J396" s="205"/>
      <c r="K396" s="205"/>
      <c r="L396" s="211"/>
      <c r="M396" s="212"/>
      <c r="N396" s="213"/>
      <c r="O396" s="213"/>
      <c r="P396" s="213"/>
      <c r="Q396" s="213"/>
      <c r="R396" s="213"/>
      <c r="S396" s="213"/>
      <c r="T396" s="214"/>
      <c r="AT396" s="215" t="s">
        <v>160</v>
      </c>
      <c r="AU396" s="215" t="s">
        <v>158</v>
      </c>
      <c r="AV396" s="11" t="s">
        <v>158</v>
      </c>
      <c r="AW396" s="11" t="s">
        <v>36</v>
      </c>
      <c r="AX396" s="11" t="s">
        <v>73</v>
      </c>
      <c r="AY396" s="215" t="s">
        <v>150</v>
      </c>
    </row>
    <row r="397" spans="2:65" s="11" customFormat="1" ht="13.5">
      <c r="B397" s="204"/>
      <c r="C397" s="205"/>
      <c r="D397" s="206" t="s">
        <v>160</v>
      </c>
      <c r="E397" s="207" t="s">
        <v>23</v>
      </c>
      <c r="F397" s="208" t="s">
        <v>603</v>
      </c>
      <c r="G397" s="205"/>
      <c r="H397" s="209">
        <v>2.452</v>
      </c>
      <c r="I397" s="210"/>
      <c r="J397" s="205"/>
      <c r="K397" s="205"/>
      <c r="L397" s="211"/>
      <c r="M397" s="212"/>
      <c r="N397" s="213"/>
      <c r="O397" s="213"/>
      <c r="P397" s="213"/>
      <c r="Q397" s="213"/>
      <c r="R397" s="213"/>
      <c r="S397" s="213"/>
      <c r="T397" s="214"/>
      <c r="AT397" s="215" t="s">
        <v>160</v>
      </c>
      <c r="AU397" s="215" t="s">
        <v>158</v>
      </c>
      <c r="AV397" s="11" t="s">
        <v>158</v>
      </c>
      <c r="AW397" s="11" t="s">
        <v>36</v>
      </c>
      <c r="AX397" s="11" t="s">
        <v>73</v>
      </c>
      <c r="AY397" s="215" t="s">
        <v>150</v>
      </c>
    </row>
    <row r="398" spans="2:65" s="12" customFormat="1" ht="13.5">
      <c r="B398" s="216"/>
      <c r="C398" s="217"/>
      <c r="D398" s="206" t="s">
        <v>160</v>
      </c>
      <c r="E398" s="218" t="s">
        <v>23</v>
      </c>
      <c r="F398" s="219" t="s">
        <v>163</v>
      </c>
      <c r="G398" s="217"/>
      <c r="H398" s="220">
        <v>23.114000000000001</v>
      </c>
      <c r="I398" s="221"/>
      <c r="J398" s="217"/>
      <c r="K398" s="217"/>
      <c r="L398" s="222"/>
      <c r="M398" s="223"/>
      <c r="N398" s="224"/>
      <c r="O398" s="224"/>
      <c r="P398" s="224"/>
      <c r="Q398" s="224"/>
      <c r="R398" s="224"/>
      <c r="S398" s="224"/>
      <c r="T398" s="225"/>
      <c r="AT398" s="226" t="s">
        <v>160</v>
      </c>
      <c r="AU398" s="226" t="s">
        <v>158</v>
      </c>
      <c r="AV398" s="12" t="s">
        <v>157</v>
      </c>
      <c r="AW398" s="12" t="s">
        <v>36</v>
      </c>
      <c r="AX398" s="12" t="s">
        <v>78</v>
      </c>
      <c r="AY398" s="226" t="s">
        <v>150</v>
      </c>
    </row>
    <row r="399" spans="2:65" s="11" customFormat="1" ht="13.5">
      <c r="B399" s="204"/>
      <c r="C399" s="205"/>
      <c r="D399" s="206" t="s">
        <v>160</v>
      </c>
      <c r="E399" s="205"/>
      <c r="F399" s="208" t="s">
        <v>604</v>
      </c>
      <c r="G399" s="205"/>
      <c r="H399" s="209">
        <v>25.425000000000001</v>
      </c>
      <c r="I399" s="210"/>
      <c r="J399" s="205"/>
      <c r="K399" s="205"/>
      <c r="L399" s="211"/>
      <c r="M399" s="212"/>
      <c r="N399" s="213"/>
      <c r="O399" s="213"/>
      <c r="P399" s="213"/>
      <c r="Q399" s="213"/>
      <c r="R399" s="213"/>
      <c r="S399" s="213"/>
      <c r="T399" s="214"/>
      <c r="AT399" s="215" t="s">
        <v>160</v>
      </c>
      <c r="AU399" s="215" t="s">
        <v>158</v>
      </c>
      <c r="AV399" s="11" t="s">
        <v>158</v>
      </c>
      <c r="AW399" s="11" t="s">
        <v>6</v>
      </c>
      <c r="AX399" s="11" t="s">
        <v>78</v>
      </c>
      <c r="AY399" s="215" t="s">
        <v>150</v>
      </c>
    </row>
    <row r="400" spans="2:65" s="1" customFormat="1" ht="25.5" customHeight="1">
      <c r="B400" s="42"/>
      <c r="C400" s="192" t="s">
        <v>605</v>
      </c>
      <c r="D400" s="192" t="s">
        <v>152</v>
      </c>
      <c r="E400" s="193" t="s">
        <v>606</v>
      </c>
      <c r="F400" s="194" t="s">
        <v>607</v>
      </c>
      <c r="G400" s="195" t="s">
        <v>172</v>
      </c>
      <c r="H400" s="196">
        <v>172.167</v>
      </c>
      <c r="I400" s="197"/>
      <c r="J400" s="198">
        <f>ROUND(I400*H400,2)</f>
        <v>0</v>
      </c>
      <c r="K400" s="194" t="s">
        <v>156</v>
      </c>
      <c r="L400" s="62"/>
      <c r="M400" s="199" t="s">
        <v>23</v>
      </c>
      <c r="N400" s="200" t="s">
        <v>45</v>
      </c>
      <c r="O400" s="43"/>
      <c r="P400" s="201">
        <f>O400*H400</f>
        <v>0</v>
      </c>
      <c r="Q400" s="201">
        <v>1.15E-2</v>
      </c>
      <c r="R400" s="201">
        <f>Q400*H400</f>
        <v>1.9799205</v>
      </c>
      <c r="S400" s="201">
        <v>0</v>
      </c>
      <c r="T400" s="202">
        <f>S400*H400</f>
        <v>0</v>
      </c>
      <c r="AR400" s="24" t="s">
        <v>157</v>
      </c>
      <c r="AT400" s="24" t="s">
        <v>152</v>
      </c>
      <c r="AU400" s="24" t="s">
        <v>158</v>
      </c>
      <c r="AY400" s="24" t="s">
        <v>150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24" t="s">
        <v>158</v>
      </c>
      <c r="BK400" s="203">
        <f>ROUND(I400*H400,2)</f>
        <v>0</v>
      </c>
      <c r="BL400" s="24" t="s">
        <v>157</v>
      </c>
      <c r="BM400" s="24" t="s">
        <v>608</v>
      </c>
    </row>
    <row r="401" spans="2:65" s="11" customFormat="1" ht="13.5">
      <c r="B401" s="204"/>
      <c r="C401" s="205"/>
      <c r="D401" s="206" t="s">
        <v>160</v>
      </c>
      <c r="E401" s="207" t="s">
        <v>23</v>
      </c>
      <c r="F401" s="208" t="s">
        <v>609</v>
      </c>
      <c r="G401" s="205"/>
      <c r="H401" s="209">
        <v>40.825000000000003</v>
      </c>
      <c r="I401" s="210"/>
      <c r="J401" s="205"/>
      <c r="K401" s="205"/>
      <c r="L401" s="211"/>
      <c r="M401" s="212"/>
      <c r="N401" s="213"/>
      <c r="O401" s="213"/>
      <c r="P401" s="213"/>
      <c r="Q401" s="213"/>
      <c r="R401" s="213"/>
      <c r="S401" s="213"/>
      <c r="T401" s="214"/>
      <c r="AT401" s="215" t="s">
        <v>160</v>
      </c>
      <c r="AU401" s="215" t="s">
        <v>158</v>
      </c>
      <c r="AV401" s="11" t="s">
        <v>158</v>
      </c>
      <c r="AW401" s="11" t="s">
        <v>36</v>
      </c>
      <c r="AX401" s="11" t="s">
        <v>73</v>
      </c>
      <c r="AY401" s="215" t="s">
        <v>150</v>
      </c>
    </row>
    <row r="402" spans="2:65" s="11" customFormat="1" ht="13.5">
      <c r="B402" s="204"/>
      <c r="C402" s="205"/>
      <c r="D402" s="206" t="s">
        <v>160</v>
      </c>
      <c r="E402" s="207" t="s">
        <v>23</v>
      </c>
      <c r="F402" s="208" t="s">
        <v>610</v>
      </c>
      <c r="G402" s="205"/>
      <c r="H402" s="209">
        <v>3.26</v>
      </c>
      <c r="I402" s="210"/>
      <c r="J402" s="205"/>
      <c r="K402" s="205"/>
      <c r="L402" s="211"/>
      <c r="M402" s="212"/>
      <c r="N402" s="213"/>
      <c r="O402" s="213"/>
      <c r="P402" s="213"/>
      <c r="Q402" s="213"/>
      <c r="R402" s="213"/>
      <c r="S402" s="213"/>
      <c r="T402" s="214"/>
      <c r="AT402" s="215" t="s">
        <v>160</v>
      </c>
      <c r="AU402" s="215" t="s">
        <v>158</v>
      </c>
      <c r="AV402" s="11" t="s">
        <v>158</v>
      </c>
      <c r="AW402" s="11" t="s">
        <v>36</v>
      </c>
      <c r="AX402" s="11" t="s">
        <v>73</v>
      </c>
      <c r="AY402" s="215" t="s">
        <v>150</v>
      </c>
    </row>
    <row r="403" spans="2:65" s="11" customFormat="1" ht="13.5">
      <c r="B403" s="204"/>
      <c r="C403" s="205"/>
      <c r="D403" s="206" t="s">
        <v>160</v>
      </c>
      <c r="E403" s="207" t="s">
        <v>23</v>
      </c>
      <c r="F403" s="208" t="s">
        <v>611</v>
      </c>
      <c r="G403" s="205"/>
      <c r="H403" s="209">
        <v>128.08199999999999</v>
      </c>
      <c r="I403" s="210"/>
      <c r="J403" s="205"/>
      <c r="K403" s="205"/>
      <c r="L403" s="211"/>
      <c r="M403" s="212"/>
      <c r="N403" s="213"/>
      <c r="O403" s="213"/>
      <c r="P403" s="213"/>
      <c r="Q403" s="213"/>
      <c r="R403" s="213"/>
      <c r="S403" s="213"/>
      <c r="T403" s="214"/>
      <c r="AT403" s="215" t="s">
        <v>160</v>
      </c>
      <c r="AU403" s="215" t="s">
        <v>158</v>
      </c>
      <c r="AV403" s="11" t="s">
        <v>158</v>
      </c>
      <c r="AW403" s="11" t="s">
        <v>36</v>
      </c>
      <c r="AX403" s="11" t="s">
        <v>73</v>
      </c>
      <c r="AY403" s="215" t="s">
        <v>150</v>
      </c>
    </row>
    <row r="404" spans="2:65" s="12" customFormat="1" ht="13.5">
      <c r="B404" s="216"/>
      <c r="C404" s="217"/>
      <c r="D404" s="206" t="s">
        <v>160</v>
      </c>
      <c r="E404" s="218" t="s">
        <v>23</v>
      </c>
      <c r="F404" s="219" t="s">
        <v>163</v>
      </c>
      <c r="G404" s="217"/>
      <c r="H404" s="220">
        <v>172.167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160</v>
      </c>
      <c r="AU404" s="226" t="s">
        <v>158</v>
      </c>
      <c r="AV404" s="12" t="s">
        <v>157</v>
      </c>
      <c r="AW404" s="12" t="s">
        <v>36</v>
      </c>
      <c r="AX404" s="12" t="s">
        <v>78</v>
      </c>
      <c r="AY404" s="226" t="s">
        <v>150</v>
      </c>
    </row>
    <row r="405" spans="2:65" s="1" customFormat="1" ht="16.5" customHeight="1">
      <c r="B405" s="42"/>
      <c r="C405" s="237" t="s">
        <v>612</v>
      </c>
      <c r="D405" s="237" t="s">
        <v>228</v>
      </c>
      <c r="E405" s="238" t="s">
        <v>613</v>
      </c>
      <c r="F405" s="239" t="s">
        <v>614</v>
      </c>
      <c r="G405" s="240" t="s">
        <v>172</v>
      </c>
      <c r="H405" s="241">
        <v>41.642000000000003</v>
      </c>
      <c r="I405" s="242"/>
      <c r="J405" s="243">
        <f>ROUND(I405*H405,2)</f>
        <v>0</v>
      </c>
      <c r="K405" s="239" t="s">
        <v>156</v>
      </c>
      <c r="L405" s="244"/>
      <c r="M405" s="245" t="s">
        <v>23</v>
      </c>
      <c r="N405" s="246" t="s">
        <v>45</v>
      </c>
      <c r="O405" s="43"/>
      <c r="P405" s="201">
        <f>O405*H405</f>
        <v>0</v>
      </c>
      <c r="Q405" s="201">
        <v>1.2E-2</v>
      </c>
      <c r="R405" s="201">
        <f>Q405*H405</f>
        <v>0.49970400000000004</v>
      </c>
      <c r="S405" s="201">
        <v>0</v>
      </c>
      <c r="T405" s="202">
        <f>S405*H405</f>
        <v>0</v>
      </c>
      <c r="AR405" s="24" t="s">
        <v>190</v>
      </c>
      <c r="AT405" s="24" t="s">
        <v>228</v>
      </c>
      <c r="AU405" s="24" t="s">
        <v>158</v>
      </c>
      <c r="AY405" s="24" t="s">
        <v>150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4" t="s">
        <v>158</v>
      </c>
      <c r="BK405" s="203">
        <f>ROUND(I405*H405,2)</f>
        <v>0</v>
      </c>
      <c r="BL405" s="24" t="s">
        <v>157</v>
      </c>
      <c r="BM405" s="24" t="s">
        <v>615</v>
      </c>
    </row>
    <row r="406" spans="2:65" s="11" customFormat="1" ht="13.5">
      <c r="B406" s="204"/>
      <c r="C406" s="205"/>
      <c r="D406" s="206" t="s">
        <v>160</v>
      </c>
      <c r="E406" s="207" t="s">
        <v>23</v>
      </c>
      <c r="F406" s="208" t="s">
        <v>616</v>
      </c>
      <c r="G406" s="205"/>
      <c r="H406" s="209">
        <v>1.0880000000000001</v>
      </c>
      <c r="I406" s="210"/>
      <c r="J406" s="205"/>
      <c r="K406" s="205"/>
      <c r="L406" s="211"/>
      <c r="M406" s="212"/>
      <c r="N406" s="213"/>
      <c r="O406" s="213"/>
      <c r="P406" s="213"/>
      <c r="Q406" s="213"/>
      <c r="R406" s="213"/>
      <c r="S406" s="213"/>
      <c r="T406" s="214"/>
      <c r="AT406" s="215" t="s">
        <v>160</v>
      </c>
      <c r="AU406" s="215" t="s">
        <v>158</v>
      </c>
      <c r="AV406" s="11" t="s">
        <v>158</v>
      </c>
      <c r="AW406" s="11" t="s">
        <v>36</v>
      </c>
      <c r="AX406" s="11" t="s">
        <v>73</v>
      </c>
      <c r="AY406" s="215" t="s">
        <v>150</v>
      </c>
    </row>
    <row r="407" spans="2:65" s="11" customFormat="1" ht="13.5">
      <c r="B407" s="204"/>
      <c r="C407" s="205"/>
      <c r="D407" s="206" t="s">
        <v>160</v>
      </c>
      <c r="E407" s="207" t="s">
        <v>23</v>
      </c>
      <c r="F407" s="208" t="s">
        <v>617</v>
      </c>
      <c r="G407" s="205"/>
      <c r="H407" s="209">
        <v>56.5</v>
      </c>
      <c r="I407" s="210"/>
      <c r="J407" s="205"/>
      <c r="K407" s="205"/>
      <c r="L407" s="211"/>
      <c r="M407" s="212"/>
      <c r="N407" s="213"/>
      <c r="O407" s="213"/>
      <c r="P407" s="213"/>
      <c r="Q407" s="213"/>
      <c r="R407" s="213"/>
      <c r="S407" s="213"/>
      <c r="T407" s="214"/>
      <c r="AT407" s="215" t="s">
        <v>160</v>
      </c>
      <c r="AU407" s="215" t="s">
        <v>158</v>
      </c>
      <c r="AV407" s="11" t="s">
        <v>158</v>
      </c>
      <c r="AW407" s="11" t="s">
        <v>36</v>
      </c>
      <c r="AX407" s="11" t="s">
        <v>73</v>
      </c>
      <c r="AY407" s="215" t="s">
        <v>150</v>
      </c>
    </row>
    <row r="408" spans="2:65" s="11" customFormat="1" ht="13.5">
      <c r="B408" s="204"/>
      <c r="C408" s="205"/>
      <c r="D408" s="206" t="s">
        <v>160</v>
      </c>
      <c r="E408" s="207" t="s">
        <v>23</v>
      </c>
      <c r="F408" s="208" t="s">
        <v>618</v>
      </c>
      <c r="G408" s="205"/>
      <c r="H408" s="209">
        <v>-3.39</v>
      </c>
      <c r="I408" s="210"/>
      <c r="J408" s="205"/>
      <c r="K408" s="205"/>
      <c r="L408" s="211"/>
      <c r="M408" s="212"/>
      <c r="N408" s="213"/>
      <c r="O408" s="213"/>
      <c r="P408" s="213"/>
      <c r="Q408" s="213"/>
      <c r="R408" s="213"/>
      <c r="S408" s="213"/>
      <c r="T408" s="214"/>
      <c r="AT408" s="215" t="s">
        <v>160</v>
      </c>
      <c r="AU408" s="215" t="s">
        <v>158</v>
      </c>
      <c r="AV408" s="11" t="s">
        <v>158</v>
      </c>
      <c r="AW408" s="11" t="s">
        <v>36</v>
      </c>
      <c r="AX408" s="11" t="s">
        <v>73</v>
      </c>
      <c r="AY408" s="215" t="s">
        <v>150</v>
      </c>
    </row>
    <row r="409" spans="2:65" s="11" customFormat="1" ht="13.5">
      <c r="B409" s="204"/>
      <c r="C409" s="205"/>
      <c r="D409" s="206" t="s">
        <v>160</v>
      </c>
      <c r="E409" s="207" t="s">
        <v>23</v>
      </c>
      <c r="F409" s="208" t="s">
        <v>619</v>
      </c>
      <c r="G409" s="205"/>
      <c r="H409" s="209">
        <v>-13.372999999999999</v>
      </c>
      <c r="I409" s="210"/>
      <c r="J409" s="205"/>
      <c r="K409" s="205"/>
      <c r="L409" s="211"/>
      <c r="M409" s="212"/>
      <c r="N409" s="213"/>
      <c r="O409" s="213"/>
      <c r="P409" s="213"/>
      <c r="Q409" s="213"/>
      <c r="R409" s="213"/>
      <c r="S409" s="213"/>
      <c r="T409" s="214"/>
      <c r="AT409" s="215" t="s">
        <v>160</v>
      </c>
      <c r="AU409" s="215" t="s">
        <v>158</v>
      </c>
      <c r="AV409" s="11" t="s">
        <v>158</v>
      </c>
      <c r="AW409" s="11" t="s">
        <v>36</v>
      </c>
      <c r="AX409" s="11" t="s">
        <v>73</v>
      </c>
      <c r="AY409" s="215" t="s">
        <v>150</v>
      </c>
    </row>
    <row r="410" spans="2:65" s="12" customFormat="1" ht="13.5">
      <c r="B410" s="216"/>
      <c r="C410" s="217"/>
      <c r="D410" s="206" t="s">
        <v>160</v>
      </c>
      <c r="E410" s="218" t="s">
        <v>23</v>
      </c>
      <c r="F410" s="219" t="s">
        <v>163</v>
      </c>
      <c r="G410" s="217"/>
      <c r="H410" s="220">
        <v>40.825000000000003</v>
      </c>
      <c r="I410" s="221"/>
      <c r="J410" s="217"/>
      <c r="K410" s="217"/>
      <c r="L410" s="222"/>
      <c r="M410" s="223"/>
      <c r="N410" s="224"/>
      <c r="O410" s="224"/>
      <c r="P410" s="224"/>
      <c r="Q410" s="224"/>
      <c r="R410" s="224"/>
      <c r="S410" s="224"/>
      <c r="T410" s="225"/>
      <c r="AT410" s="226" t="s">
        <v>160</v>
      </c>
      <c r="AU410" s="226" t="s">
        <v>158</v>
      </c>
      <c r="AV410" s="12" t="s">
        <v>157</v>
      </c>
      <c r="AW410" s="12" t="s">
        <v>36</v>
      </c>
      <c r="AX410" s="12" t="s">
        <v>78</v>
      </c>
      <c r="AY410" s="226" t="s">
        <v>150</v>
      </c>
    </row>
    <row r="411" spans="2:65" s="11" customFormat="1" ht="13.5">
      <c r="B411" s="204"/>
      <c r="C411" s="205"/>
      <c r="D411" s="206" t="s">
        <v>160</v>
      </c>
      <c r="E411" s="205"/>
      <c r="F411" s="208" t="s">
        <v>620</v>
      </c>
      <c r="G411" s="205"/>
      <c r="H411" s="209">
        <v>41.642000000000003</v>
      </c>
      <c r="I411" s="210"/>
      <c r="J411" s="205"/>
      <c r="K411" s="205"/>
      <c r="L411" s="211"/>
      <c r="M411" s="212"/>
      <c r="N411" s="213"/>
      <c r="O411" s="213"/>
      <c r="P411" s="213"/>
      <c r="Q411" s="213"/>
      <c r="R411" s="213"/>
      <c r="S411" s="213"/>
      <c r="T411" s="214"/>
      <c r="AT411" s="215" t="s">
        <v>160</v>
      </c>
      <c r="AU411" s="215" t="s">
        <v>158</v>
      </c>
      <c r="AV411" s="11" t="s">
        <v>158</v>
      </c>
      <c r="AW411" s="11" t="s">
        <v>6</v>
      </c>
      <c r="AX411" s="11" t="s">
        <v>78</v>
      </c>
      <c r="AY411" s="215" t="s">
        <v>150</v>
      </c>
    </row>
    <row r="412" spans="2:65" s="1" customFormat="1" ht="16.5" customHeight="1">
      <c r="B412" s="42"/>
      <c r="C412" s="237" t="s">
        <v>621</v>
      </c>
      <c r="D412" s="237" t="s">
        <v>228</v>
      </c>
      <c r="E412" s="238" t="s">
        <v>622</v>
      </c>
      <c r="F412" s="239" t="s">
        <v>623</v>
      </c>
      <c r="G412" s="240" t="s">
        <v>172</v>
      </c>
      <c r="H412" s="241">
        <v>3.3290000000000002</v>
      </c>
      <c r="I412" s="242"/>
      <c r="J412" s="243">
        <f>ROUND(I412*H412,2)</f>
        <v>0</v>
      </c>
      <c r="K412" s="239" t="s">
        <v>156</v>
      </c>
      <c r="L412" s="244"/>
      <c r="M412" s="245" t="s">
        <v>23</v>
      </c>
      <c r="N412" s="246" t="s">
        <v>45</v>
      </c>
      <c r="O412" s="43"/>
      <c r="P412" s="201">
        <f>O412*H412</f>
        <v>0</v>
      </c>
      <c r="Q412" s="201">
        <v>1.4E-2</v>
      </c>
      <c r="R412" s="201">
        <f>Q412*H412</f>
        <v>4.6606000000000002E-2</v>
      </c>
      <c r="S412" s="201">
        <v>0</v>
      </c>
      <c r="T412" s="202">
        <f>S412*H412</f>
        <v>0</v>
      </c>
      <c r="AR412" s="24" t="s">
        <v>190</v>
      </c>
      <c r="AT412" s="24" t="s">
        <v>228</v>
      </c>
      <c r="AU412" s="24" t="s">
        <v>158</v>
      </c>
      <c r="AY412" s="24" t="s">
        <v>150</v>
      </c>
      <c r="BE412" s="203">
        <f>IF(N412="základní",J412,0)</f>
        <v>0</v>
      </c>
      <c r="BF412" s="203">
        <f>IF(N412="snížená",J412,0)</f>
        <v>0</v>
      </c>
      <c r="BG412" s="203">
        <f>IF(N412="zákl. přenesená",J412,0)</f>
        <v>0</v>
      </c>
      <c r="BH412" s="203">
        <f>IF(N412="sníž. přenesená",J412,0)</f>
        <v>0</v>
      </c>
      <c r="BI412" s="203">
        <f>IF(N412="nulová",J412,0)</f>
        <v>0</v>
      </c>
      <c r="BJ412" s="24" t="s">
        <v>158</v>
      </c>
      <c r="BK412" s="203">
        <f>ROUND(I412*H412,2)</f>
        <v>0</v>
      </c>
      <c r="BL412" s="24" t="s">
        <v>157</v>
      </c>
      <c r="BM412" s="24" t="s">
        <v>624</v>
      </c>
    </row>
    <row r="413" spans="2:65" s="11" customFormat="1" ht="13.5">
      <c r="B413" s="204"/>
      <c r="C413" s="205"/>
      <c r="D413" s="206" t="s">
        <v>160</v>
      </c>
      <c r="E413" s="207" t="s">
        <v>23</v>
      </c>
      <c r="F413" s="208" t="s">
        <v>625</v>
      </c>
      <c r="G413" s="205"/>
      <c r="H413" s="209">
        <v>3.2639999999999998</v>
      </c>
      <c r="I413" s="210"/>
      <c r="J413" s="205"/>
      <c r="K413" s="205"/>
      <c r="L413" s="211"/>
      <c r="M413" s="212"/>
      <c r="N413" s="213"/>
      <c r="O413" s="213"/>
      <c r="P413" s="213"/>
      <c r="Q413" s="213"/>
      <c r="R413" s="213"/>
      <c r="S413" s="213"/>
      <c r="T413" s="214"/>
      <c r="AT413" s="215" t="s">
        <v>160</v>
      </c>
      <c r="AU413" s="215" t="s">
        <v>158</v>
      </c>
      <c r="AV413" s="11" t="s">
        <v>158</v>
      </c>
      <c r="AW413" s="11" t="s">
        <v>36</v>
      </c>
      <c r="AX413" s="11" t="s">
        <v>78</v>
      </c>
      <c r="AY413" s="215" t="s">
        <v>150</v>
      </c>
    </row>
    <row r="414" spans="2:65" s="11" customFormat="1" ht="13.5">
      <c r="B414" s="204"/>
      <c r="C414" s="205"/>
      <c r="D414" s="206" t="s">
        <v>160</v>
      </c>
      <c r="E414" s="205"/>
      <c r="F414" s="208" t="s">
        <v>626</v>
      </c>
      <c r="G414" s="205"/>
      <c r="H414" s="209">
        <v>3.3290000000000002</v>
      </c>
      <c r="I414" s="210"/>
      <c r="J414" s="205"/>
      <c r="K414" s="205"/>
      <c r="L414" s="211"/>
      <c r="M414" s="212"/>
      <c r="N414" s="213"/>
      <c r="O414" s="213"/>
      <c r="P414" s="213"/>
      <c r="Q414" s="213"/>
      <c r="R414" s="213"/>
      <c r="S414" s="213"/>
      <c r="T414" s="214"/>
      <c r="AT414" s="215" t="s">
        <v>160</v>
      </c>
      <c r="AU414" s="215" t="s">
        <v>158</v>
      </c>
      <c r="AV414" s="11" t="s">
        <v>158</v>
      </c>
      <c r="AW414" s="11" t="s">
        <v>6</v>
      </c>
      <c r="AX414" s="11" t="s">
        <v>78</v>
      </c>
      <c r="AY414" s="215" t="s">
        <v>150</v>
      </c>
    </row>
    <row r="415" spans="2:65" s="1" customFormat="1" ht="16.5" customHeight="1">
      <c r="B415" s="42"/>
      <c r="C415" s="237" t="s">
        <v>627</v>
      </c>
      <c r="D415" s="237" t="s">
        <v>228</v>
      </c>
      <c r="E415" s="238" t="s">
        <v>628</v>
      </c>
      <c r="F415" s="239" t="s">
        <v>629</v>
      </c>
      <c r="G415" s="240" t="s">
        <v>172</v>
      </c>
      <c r="H415" s="241">
        <v>122.48399999999999</v>
      </c>
      <c r="I415" s="242"/>
      <c r="J415" s="243">
        <f>ROUND(I415*H415,2)</f>
        <v>0</v>
      </c>
      <c r="K415" s="239" t="s">
        <v>156</v>
      </c>
      <c r="L415" s="244"/>
      <c r="M415" s="245" t="s">
        <v>23</v>
      </c>
      <c r="N415" s="246" t="s">
        <v>45</v>
      </c>
      <c r="O415" s="43"/>
      <c r="P415" s="201">
        <f>O415*H415</f>
        <v>0</v>
      </c>
      <c r="Q415" s="201">
        <v>1.6E-2</v>
      </c>
      <c r="R415" s="201">
        <f>Q415*H415</f>
        <v>1.9597439999999999</v>
      </c>
      <c r="S415" s="201">
        <v>0</v>
      </c>
      <c r="T415" s="202">
        <f>S415*H415</f>
        <v>0</v>
      </c>
      <c r="AR415" s="24" t="s">
        <v>190</v>
      </c>
      <c r="AT415" s="24" t="s">
        <v>228</v>
      </c>
      <c r="AU415" s="24" t="s">
        <v>158</v>
      </c>
      <c r="AY415" s="24" t="s">
        <v>150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24" t="s">
        <v>158</v>
      </c>
      <c r="BK415" s="203">
        <f>ROUND(I415*H415,2)</f>
        <v>0</v>
      </c>
      <c r="BL415" s="24" t="s">
        <v>157</v>
      </c>
      <c r="BM415" s="24" t="s">
        <v>630</v>
      </c>
    </row>
    <row r="416" spans="2:65" s="13" customFormat="1" ht="13.5">
      <c r="B416" s="227"/>
      <c r="C416" s="228"/>
      <c r="D416" s="206" t="s">
        <v>160</v>
      </c>
      <c r="E416" s="229" t="s">
        <v>23</v>
      </c>
      <c r="F416" s="230" t="s">
        <v>631</v>
      </c>
      <c r="G416" s="228"/>
      <c r="H416" s="229" t="s">
        <v>23</v>
      </c>
      <c r="I416" s="231"/>
      <c r="J416" s="228"/>
      <c r="K416" s="228"/>
      <c r="L416" s="232"/>
      <c r="M416" s="233"/>
      <c r="N416" s="234"/>
      <c r="O416" s="234"/>
      <c r="P416" s="234"/>
      <c r="Q416" s="234"/>
      <c r="R416" s="234"/>
      <c r="S416" s="234"/>
      <c r="T416" s="235"/>
      <c r="AT416" s="236" t="s">
        <v>160</v>
      </c>
      <c r="AU416" s="236" t="s">
        <v>158</v>
      </c>
      <c r="AV416" s="13" t="s">
        <v>78</v>
      </c>
      <c r="AW416" s="13" t="s">
        <v>36</v>
      </c>
      <c r="AX416" s="13" t="s">
        <v>73</v>
      </c>
      <c r="AY416" s="236" t="s">
        <v>150</v>
      </c>
    </row>
    <row r="417" spans="2:65" s="11" customFormat="1" ht="13.5">
      <c r="B417" s="204"/>
      <c r="C417" s="205"/>
      <c r="D417" s="206" t="s">
        <v>160</v>
      </c>
      <c r="E417" s="207" t="s">
        <v>23</v>
      </c>
      <c r="F417" s="208" t="s">
        <v>632</v>
      </c>
      <c r="G417" s="205"/>
      <c r="H417" s="209">
        <v>150.29</v>
      </c>
      <c r="I417" s="210"/>
      <c r="J417" s="205"/>
      <c r="K417" s="205"/>
      <c r="L417" s="211"/>
      <c r="M417" s="212"/>
      <c r="N417" s="213"/>
      <c r="O417" s="213"/>
      <c r="P417" s="213"/>
      <c r="Q417" s="213"/>
      <c r="R417" s="213"/>
      <c r="S417" s="213"/>
      <c r="T417" s="214"/>
      <c r="AT417" s="215" t="s">
        <v>160</v>
      </c>
      <c r="AU417" s="215" t="s">
        <v>158</v>
      </c>
      <c r="AV417" s="11" t="s">
        <v>158</v>
      </c>
      <c r="AW417" s="11" t="s">
        <v>36</v>
      </c>
      <c r="AX417" s="11" t="s">
        <v>73</v>
      </c>
      <c r="AY417" s="215" t="s">
        <v>150</v>
      </c>
    </row>
    <row r="418" spans="2:65" s="11" customFormat="1" ht="13.5">
      <c r="B418" s="204"/>
      <c r="C418" s="205"/>
      <c r="D418" s="206" t="s">
        <v>160</v>
      </c>
      <c r="E418" s="207" t="s">
        <v>23</v>
      </c>
      <c r="F418" s="208" t="s">
        <v>633</v>
      </c>
      <c r="G418" s="205"/>
      <c r="H418" s="209">
        <v>-3.2639999999999998</v>
      </c>
      <c r="I418" s="210"/>
      <c r="J418" s="205"/>
      <c r="K418" s="205"/>
      <c r="L418" s="211"/>
      <c r="M418" s="212"/>
      <c r="N418" s="213"/>
      <c r="O418" s="213"/>
      <c r="P418" s="213"/>
      <c r="Q418" s="213"/>
      <c r="R418" s="213"/>
      <c r="S418" s="213"/>
      <c r="T418" s="214"/>
      <c r="AT418" s="215" t="s">
        <v>160</v>
      </c>
      <c r="AU418" s="215" t="s">
        <v>158</v>
      </c>
      <c r="AV418" s="11" t="s">
        <v>158</v>
      </c>
      <c r="AW418" s="11" t="s">
        <v>36</v>
      </c>
      <c r="AX418" s="11" t="s">
        <v>73</v>
      </c>
      <c r="AY418" s="215" t="s">
        <v>150</v>
      </c>
    </row>
    <row r="419" spans="2:65" s="11" customFormat="1" ht="13.5">
      <c r="B419" s="204"/>
      <c r="C419" s="205"/>
      <c r="D419" s="206" t="s">
        <v>160</v>
      </c>
      <c r="E419" s="207" t="s">
        <v>23</v>
      </c>
      <c r="F419" s="208" t="s">
        <v>634</v>
      </c>
      <c r="G419" s="205"/>
      <c r="H419" s="209">
        <v>-1.0880000000000001</v>
      </c>
      <c r="I419" s="210"/>
      <c r="J419" s="205"/>
      <c r="K419" s="205"/>
      <c r="L419" s="211"/>
      <c r="M419" s="212"/>
      <c r="N419" s="213"/>
      <c r="O419" s="213"/>
      <c r="P419" s="213"/>
      <c r="Q419" s="213"/>
      <c r="R419" s="213"/>
      <c r="S419" s="213"/>
      <c r="T419" s="214"/>
      <c r="AT419" s="215" t="s">
        <v>160</v>
      </c>
      <c r="AU419" s="215" t="s">
        <v>158</v>
      </c>
      <c r="AV419" s="11" t="s">
        <v>158</v>
      </c>
      <c r="AW419" s="11" t="s">
        <v>36</v>
      </c>
      <c r="AX419" s="11" t="s">
        <v>73</v>
      </c>
      <c r="AY419" s="215" t="s">
        <v>150</v>
      </c>
    </row>
    <row r="420" spans="2:65" s="11" customFormat="1" ht="13.5">
      <c r="B420" s="204"/>
      <c r="C420" s="205"/>
      <c r="D420" s="206" t="s">
        <v>160</v>
      </c>
      <c r="E420" s="207" t="s">
        <v>23</v>
      </c>
      <c r="F420" s="208" t="s">
        <v>635</v>
      </c>
      <c r="G420" s="205"/>
      <c r="H420" s="209">
        <v>-25.856000000000002</v>
      </c>
      <c r="I420" s="210"/>
      <c r="J420" s="205"/>
      <c r="K420" s="205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160</v>
      </c>
      <c r="AU420" s="215" t="s">
        <v>158</v>
      </c>
      <c r="AV420" s="11" t="s">
        <v>158</v>
      </c>
      <c r="AW420" s="11" t="s">
        <v>36</v>
      </c>
      <c r="AX420" s="11" t="s">
        <v>73</v>
      </c>
      <c r="AY420" s="215" t="s">
        <v>150</v>
      </c>
    </row>
    <row r="421" spans="2:65" s="12" customFormat="1" ht="13.5">
      <c r="B421" s="216"/>
      <c r="C421" s="217"/>
      <c r="D421" s="206" t="s">
        <v>160</v>
      </c>
      <c r="E421" s="218" t="s">
        <v>23</v>
      </c>
      <c r="F421" s="219" t="s">
        <v>163</v>
      </c>
      <c r="G421" s="217"/>
      <c r="H421" s="220">
        <v>120.08199999999999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160</v>
      </c>
      <c r="AU421" s="226" t="s">
        <v>158</v>
      </c>
      <c r="AV421" s="12" t="s">
        <v>157</v>
      </c>
      <c r="AW421" s="12" t="s">
        <v>36</v>
      </c>
      <c r="AX421" s="12" t="s">
        <v>78</v>
      </c>
      <c r="AY421" s="226" t="s">
        <v>150</v>
      </c>
    </row>
    <row r="422" spans="2:65" s="11" customFormat="1" ht="13.5">
      <c r="B422" s="204"/>
      <c r="C422" s="205"/>
      <c r="D422" s="206" t="s">
        <v>160</v>
      </c>
      <c r="E422" s="205"/>
      <c r="F422" s="208" t="s">
        <v>636</v>
      </c>
      <c r="G422" s="205"/>
      <c r="H422" s="209">
        <v>122.48399999999999</v>
      </c>
      <c r="I422" s="210"/>
      <c r="J422" s="205"/>
      <c r="K422" s="205"/>
      <c r="L422" s="211"/>
      <c r="M422" s="212"/>
      <c r="N422" s="213"/>
      <c r="O422" s="213"/>
      <c r="P422" s="213"/>
      <c r="Q422" s="213"/>
      <c r="R422" s="213"/>
      <c r="S422" s="213"/>
      <c r="T422" s="214"/>
      <c r="AT422" s="215" t="s">
        <v>160</v>
      </c>
      <c r="AU422" s="215" t="s">
        <v>158</v>
      </c>
      <c r="AV422" s="11" t="s">
        <v>158</v>
      </c>
      <c r="AW422" s="11" t="s">
        <v>6</v>
      </c>
      <c r="AX422" s="11" t="s">
        <v>78</v>
      </c>
      <c r="AY422" s="215" t="s">
        <v>150</v>
      </c>
    </row>
    <row r="423" spans="2:65" s="1" customFormat="1" ht="25.5" customHeight="1">
      <c r="B423" s="42"/>
      <c r="C423" s="192" t="s">
        <v>637</v>
      </c>
      <c r="D423" s="192" t="s">
        <v>152</v>
      </c>
      <c r="E423" s="193" t="s">
        <v>638</v>
      </c>
      <c r="F423" s="194" t="s">
        <v>639</v>
      </c>
      <c r="G423" s="195" t="s">
        <v>172</v>
      </c>
      <c r="H423" s="196">
        <v>172.17</v>
      </c>
      <c r="I423" s="197"/>
      <c r="J423" s="198">
        <f>ROUND(I423*H423,2)</f>
        <v>0</v>
      </c>
      <c r="K423" s="194" t="s">
        <v>156</v>
      </c>
      <c r="L423" s="62"/>
      <c r="M423" s="199" t="s">
        <v>23</v>
      </c>
      <c r="N423" s="200" t="s">
        <v>45</v>
      </c>
      <c r="O423" s="43"/>
      <c r="P423" s="201">
        <f>O423*H423</f>
        <v>0</v>
      </c>
      <c r="Q423" s="201">
        <v>6.0000000000000002E-5</v>
      </c>
      <c r="R423" s="201">
        <f>Q423*H423</f>
        <v>1.0330199999999999E-2</v>
      </c>
      <c r="S423" s="201">
        <v>0</v>
      </c>
      <c r="T423" s="202">
        <f>S423*H423</f>
        <v>0</v>
      </c>
      <c r="AR423" s="24" t="s">
        <v>157</v>
      </c>
      <c r="AT423" s="24" t="s">
        <v>152</v>
      </c>
      <c r="AU423" s="24" t="s">
        <v>158</v>
      </c>
      <c r="AY423" s="24" t="s">
        <v>150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4" t="s">
        <v>158</v>
      </c>
      <c r="BK423" s="203">
        <f>ROUND(I423*H423,2)</f>
        <v>0</v>
      </c>
      <c r="BL423" s="24" t="s">
        <v>157</v>
      </c>
      <c r="BM423" s="24" t="s">
        <v>640</v>
      </c>
    </row>
    <row r="424" spans="2:65" s="1" customFormat="1" ht="16.5" customHeight="1">
      <c r="B424" s="42"/>
      <c r="C424" s="192" t="s">
        <v>641</v>
      </c>
      <c r="D424" s="192" t="s">
        <v>152</v>
      </c>
      <c r="E424" s="193" t="s">
        <v>642</v>
      </c>
      <c r="F424" s="194" t="s">
        <v>643</v>
      </c>
      <c r="G424" s="195" t="s">
        <v>330</v>
      </c>
      <c r="H424" s="196">
        <v>11.3</v>
      </c>
      <c r="I424" s="197"/>
      <c r="J424" s="198">
        <f>ROUND(I424*H424,2)</f>
        <v>0</v>
      </c>
      <c r="K424" s="194" t="s">
        <v>156</v>
      </c>
      <c r="L424" s="62"/>
      <c r="M424" s="199" t="s">
        <v>23</v>
      </c>
      <c r="N424" s="200" t="s">
        <v>45</v>
      </c>
      <c r="O424" s="43"/>
      <c r="P424" s="201">
        <f>O424*H424</f>
        <v>0</v>
      </c>
      <c r="Q424" s="201">
        <v>6.0000000000000002E-5</v>
      </c>
      <c r="R424" s="201">
        <f>Q424*H424</f>
        <v>6.7800000000000011E-4</v>
      </c>
      <c r="S424" s="201">
        <v>0</v>
      </c>
      <c r="T424" s="202">
        <f>S424*H424</f>
        <v>0</v>
      </c>
      <c r="AR424" s="24" t="s">
        <v>157</v>
      </c>
      <c r="AT424" s="24" t="s">
        <v>152</v>
      </c>
      <c r="AU424" s="24" t="s">
        <v>158</v>
      </c>
      <c r="AY424" s="24" t="s">
        <v>150</v>
      </c>
      <c r="BE424" s="203">
        <f>IF(N424="základní",J424,0)</f>
        <v>0</v>
      </c>
      <c r="BF424" s="203">
        <f>IF(N424="snížená",J424,0)</f>
        <v>0</v>
      </c>
      <c r="BG424" s="203">
        <f>IF(N424="zákl. přenesená",J424,0)</f>
        <v>0</v>
      </c>
      <c r="BH424" s="203">
        <f>IF(N424="sníž. přenesená",J424,0)</f>
        <v>0</v>
      </c>
      <c r="BI424" s="203">
        <f>IF(N424="nulová",J424,0)</f>
        <v>0</v>
      </c>
      <c r="BJ424" s="24" t="s">
        <v>158</v>
      </c>
      <c r="BK424" s="203">
        <f>ROUND(I424*H424,2)</f>
        <v>0</v>
      </c>
      <c r="BL424" s="24" t="s">
        <v>157</v>
      </c>
      <c r="BM424" s="24" t="s">
        <v>644</v>
      </c>
    </row>
    <row r="425" spans="2:65" s="11" customFormat="1" ht="13.5">
      <c r="B425" s="204"/>
      <c r="C425" s="205"/>
      <c r="D425" s="206" t="s">
        <v>160</v>
      </c>
      <c r="E425" s="207" t="s">
        <v>23</v>
      </c>
      <c r="F425" s="208" t="s">
        <v>645</v>
      </c>
      <c r="G425" s="205"/>
      <c r="H425" s="209">
        <v>11.3</v>
      </c>
      <c r="I425" s="210"/>
      <c r="J425" s="205"/>
      <c r="K425" s="205"/>
      <c r="L425" s="211"/>
      <c r="M425" s="212"/>
      <c r="N425" s="213"/>
      <c r="O425" s="213"/>
      <c r="P425" s="213"/>
      <c r="Q425" s="213"/>
      <c r="R425" s="213"/>
      <c r="S425" s="213"/>
      <c r="T425" s="214"/>
      <c r="AT425" s="215" t="s">
        <v>160</v>
      </c>
      <c r="AU425" s="215" t="s">
        <v>158</v>
      </c>
      <c r="AV425" s="11" t="s">
        <v>158</v>
      </c>
      <c r="AW425" s="11" t="s">
        <v>36</v>
      </c>
      <c r="AX425" s="11" t="s">
        <v>78</v>
      </c>
      <c r="AY425" s="215" t="s">
        <v>150</v>
      </c>
    </row>
    <row r="426" spans="2:65" s="1" customFormat="1" ht="16.5" customHeight="1">
      <c r="B426" s="42"/>
      <c r="C426" s="237" t="s">
        <v>646</v>
      </c>
      <c r="D426" s="237" t="s">
        <v>228</v>
      </c>
      <c r="E426" s="238" t="s">
        <v>647</v>
      </c>
      <c r="F426" s="239" t="s">
        <v>648</v>
      </c>
      <c r="G426" s="240" t="s">
        <v>330</v>
      </c>
      <c r="H426" s="241">
        <v>11.865</v>
      </c>
      <c r="I426" s="242"/>
      <c r="J426" s="243">
        <f>ROUND(I426*H426,2)</f>
        <v>0</v>
      </c>
      <c r="K426" s="239" t="s">
        <v>156</v>
      </c>
      <c r="L426" s="244"/>
      <c r="M426" s="245" t="s">
        <v>23</v>
      </c>
      <c r="N426" s="246" t="s">
        <v>45</v>
      </c>
      <c r="O426" s="43"/>
      <c r="P426" s="201">
        <f>O426*H426</f>
        <v>0</v>
      </c>
      <c r="Q426" s="201">
        <v>4.2000000000000002E-4</v>
      </c>
      <c r="R426" s="201">
        <f>Q426*H426</f>
        <v>4.9833000000000004E-3</v>
      </c>
      <c r="S426" s="201">
        <v>0</v>
      </c>
      <c r="T426" s="202">
        <f>S426*H426</f>
        <v>0</v>
      </c>
      <c r="AR426" s="24" t="s">
        <v>190</v>
      </c>
      <c r="AT426" s="24" t="s">
        <v>228</v>
      </c>
      <c r="AU426" s="24" t="s">
        <v>158</v>
      </c>
      <c r="AY426" s="24" t="s">
        <v>150</v>
      </c>
      <c r="BE426" s="203">
        <f>IF(N426="základní",J426,0)</f>
        <v>0</v>
      </c>
      <c r="BF426" s="203">
        <f>IF(N426="snížená",J426,0)</f>
        <v>0</v>
      </c>
      <c r="BG426" s="203">
        <f>IF(N426="zákl. přenesená",J426,0)</f>
        <v>0</v>
      </c>
      <c r="BH426" s="203">
        <f>IF(N426="sníž. přenesená",J426,0)</f>
        <v>0</v>
      </c>
      <c r="BI426" s="203">
        <f>IF(N426="nulová",J426,0)</f>
        <v>0</v>
      </c>
      <c r="BJ426" s="24" t="s">
        <v>158</v>
      </c>
      <c r="BK426" s="203">
        <f>ROUND(I426*H426,2)</f>
        <v>0</v>
      </c>
      <c r="BL426" s="24" t="s">
        <v>157</v>
      </c>
      <c r="BM426" s="24" t="s">
        <v>649</v>
      </c>
    </row>
    <row r="427" spans="2:65" s="11" customFormat="1" ht="13.5">
      <c r="B427" s="204"/>
      <c r="C427" s="205"/>
      <c r="D427" s="206" t="s">
        <v>160</v>
      </c>
      <c r="E427" s="205"/>
      <c r="F427" s="208" t="s">
        <v>650</v>
      </c>
      <c r="G427" s="205"/>
      <c r="H427" s="209">
        <v>11.865</v>
      </c>
      <c r="I427" s="210"/>
      <c r="J427" s="205"/>
      <c r="K427" s="205"/>
      <c r="L427" s="211"/>
      <c r="M427" s="212"/>
      <c r="N427" s="213"/>
      <c r="O427" s="213"/>
      <c r="P427" s="213"/>
      <c r="Q427" s="213"/>
      <c r="R427" s="213"/>
      <c r="S427" s="213"/>
      <c r="T427" s="214"/>
      <c r="AT427" s="215" t="s">
        <v>160</v>
      </c>
      <c r="AU427" s="215" t="s">
        <v>158</v>
      </c>
      <c r="AV427" s="11" t="s">
        <v>158</v>
      </c>
      <c r="AW427" s="11" t="s">
        <v>6</v>
      </c>
      <c r="AX427" s="11" t="s">
        <v>78</v>
      </c>
      <c r="AY427" s="215" t="s">
        <v>150</v>
      </c>
    </row>
    <row r="428" spans="2:65" s="1" customFormat="1" ht="25.5" customHeight="1">
      <c r="B428" s="42"/>
      <c r="C428" s="192" t="s">
        <v>651</v>
      </c>
      <c r="D428" s="192" t="s">
        <v>152</v>
      </c>
      <c r="E428" s="193" t="s">
        <v>652</v>
      </c>
      <c r="F428" s="194" t="s">
        <v>653</v>
      </c>
      <c r="G428" s="195" t="s">
        <v>172</v>
      </c>
      <c r="H428" s="196">
        <v>164.4</v>
      </c>
      <c r="I428" s="197"/>
      <c r="J428" s="198">
        <f>ROUND(I428*H428,2)</f>
        <v>0</v>
      </c>
      <c r="K428" s="194" t="s">
        <v>156</v>
      </c>
      <c r="L428" s="62"/>
      <c r="M428" s="199" t="s">
        <v>23</v>
      </c>
      <c r="N428" s="200" t="s">
        <v>45</v>
      </c>
      <c r="O428" s="43"/>
      <c r="P428" s="201">
        <f>O428*H428</f>
        <v>0</v>
      </c>
      <c r="Q428" s="201">
        <v>4.1799999999999997E-3</v>
      </c>
      <c r="R428" s="201">
        <f>Q428*H428</f>
        <v>0.68719200000000003</v>
      </c>
      <c r="S428" s="201">
        <v>0</v>
      </c>
      <c r="T428" s="202">
        <f>S428*H428</f>
        <v>0</v>
      </c>
      <c r="AR428" s="24" t="s">
        <v>157</v>
      </c>
      <c r="AT428" s="24" t="s">
        <v>152</v>
      </c>
      <c r="AU428" s="24" t="s">
        <v>158</v>
      </c>
      <c r="AY428" s="24" t="s">
        <v>150</v>
      </c>
      <c r="BE428" s="203">
        <f>IF(N428="základní",J428,0)</f>
        <v>0</v>
      </c>
      <c r="BF428" s="203">
        <f>IF(N428="snížená",J428,0)</f>
        <v>0</v>
      </c>
      <c r="BG428" s="203">
        <f>IF(N428="zákl. přenesená",J428,0)</f>
        <v>0</v>
      </c>
      <c r="BH428" s="203">
        <f>IF(N428="sníž. přenesená",J428,0)</f>
        <v>0</v>
      </c>
      <c r="BI428" s="203">
        <f>IF(N428="nulová",J428,0)</f>
        <v>0</v>
      </c>
      <c r="BJ428" s="24" t="s">
        <v>158</v>
      </c>
      <c r="BK428" s="203">
        <f>ROUND(I428*H428,2)</f>
        <v>0</v>
      </c>
      <c r="BL428" s="24" t="s">
        <v>157</v>
      </c>
      <c r="BM428" s="24" t="s">
        <v>654</v>
      </c>
    </row>
    <row r="429" spans="2:65" s="11" customFormat="1" ht="13.5">
      <c r="B429" s="204"/>
      <c r="C429" s="205"/>
      <c r="D429" s="206" t="s">
        <v>160</v>
      </c>
      <c r="E429" s="207" t="s">
        <v>23</v>
      </c>
      <c r="F429" s="208" t="s">
        <v>655</v>
      </c>
      <c r="G429" s="205"/>
      <c r="H429" s="209">
        <v>164.4</v>
      </c>
      <c r="I429" s="210"/>
      <c r="J429" s="205"/>
      <c r="K429" s="205"/>
      <c r="L429" s="211"/>
      <c r="M429" s="212"/>
      <c r="N429" s="213"/>
      <c r="O429" s="213"/>
      <c r="P429" s="213"/>
      <c r="Q429" s="213"/>
      <c r="R429" s="213"/>
      <c r="S429" s="213"/>
      <c r="T429" s="214"/>
      <c r="AT429" s="215" t="s">
        <v>160</v>
      </c>
      <c r="AU429" s="215" t="s">
        <v>158</v>
      </c>
      <c r="AV429" s="11" t="s">
        <v>158</v>
      </c>
      <c r="AW429" s="11" t="s">
        <v>36</v>
      </c>
      <c r="AX429" s="11" t="s">
        <v>78</v>
      </c>
      <c r="AY429" s="215" t="s">
        <v>150</v>
      </c>
    </row>
    <row r="430" spans="2:65" s="1" customFormat="1" ht="25.5" customHeight="1">
      <c r="B430" s="42"/>
      <c r="C430" s="192" t="s">
        <v>656</v>
      </c>
      <c r="D430" s="192" t="s">
        <v>152</v>
      </c>
      <c r="E430" s="193" t="s">
        <v>657</v>
      </c>
      <c r="F430" s="194" t="s">
        <v>658</v>
      </c>
      <c r="G430" s="195" t="s">
        <v>172</v>
      </c>
      <c r="H430" s="196">
        <v>32</v>
      </c>
      <c r="I430" s="197"/>
      <c r="J430" s="198">
        <f>ROUND(I430*H430,2)</f>
        <v>0</v>
      </c>
      <c r="K430" s="194" t="s">
        <v>156</v>
      </c>
      <c r="L430" s="62"/>
      <c r="M430" s="199" t="s">
        <v>23</v>
      </c>
      <c r="N430" s="200" t="s">
        <v>45</v>
      </c>
      <c r="O430" s="43"/>
      <c r="P430" s="201">
        <f>O430*H430</f>
        <v>0</v>
      </c>
      <c r="Q430" s="201">
        <v>1.255E-2</v>
      </c>
      <c r="R430" s="201">
        <f>Q430*H430</f>
        <v>0.40160000000000001</v>
      </c>
      <c r="S430" s="201">
        <v>0</v>
      </c>
      <c r="T430" s="202">
        <f>S430*H430</f>
        <v>0</v>
      </c>
      <c r="AR430" s="24" t="s">
        <v>157</v>
      </c>
      <c r="AT430" s="24" t="s">
        <v>152</v>
      </c>
      <c r="AU430" s="24" t="s">
        <v>158</v>
      </c>
      <c r="AY430" s="24" t="s">
        <v>150</v>
      </c>
      <c r="BE430" s="203">
        <f>IF(N430="základní",J430,0)</f>
        <v>0</v>
      </c>
      <c r="BF430" s="203">
        <f>IF(N430="snížená",J430,0)</f>
        <v>0</v>
      </c>
      <c r="BG430" s="203">
        <f>IF(N430="zákl. přenesená",J430,0)</f>
        <v>0</v>
      </c>
      <c r="BH430" s="203">
        <f>IF(N430="sníž. přenesená",J430,0)</f>
        <v>0</v>
      </c>
      <c r="BI430" s="203">
        <f>IF(N430="nulová",J430,0)</f>
        <v>0</v>
      </c>
      <c r="BJ430" s="24" t="s">
        <v>158</v>
      </c>
      <c r="BK430" s="203">
        <f>ROUND(I430*H430,2)</f>
        <v>0</v>
      </c>
      <c r="BL430" s="24" t="s">
        <v>157</v>
      </c>
      <c r="BM430" s="24" t="s">
        <v>659</v>
      </c>
    </row>
    <row r="431" spans="2:65" s="11" customFormat="1" ht="13.5">
      <c r="B431" s="204"/>
      <c r="C431" s="205"/>
      <c r="D431" s="206" t="s">
        <v>160</v>
      </c>
      <c r="E431" s="207" t="s">
        <v>23</v>
      </c>
      <c r="F431" s="208" t="s">
        <v>660</v>
      </c>
      <c r="G431" s="205"/>
      <c r="H431" s="209">
        <v>32</v>
      </c>
      <c r="I431" s="210"/>
      <c r="J431" s="205"/>
      <c r="K431" s="205"/>
      <c r="L431" s="211"/>
      <c r="M431" s="212"/>
      <c r="N431" s="213"/>
      <c r="O431" s="213"/>
      <c r="P431" s="213"/>
      <c r="Q431" s="213"/>
      <c r="R431" s="213"/>
      <c r="S431" s="213"/>
      <c r="T431" s="214"/>
      <c r="AT431" s="215" t="s">
        <v>160</v>
      </c>
      <c r="AU431" s="215" t="s">
        <v>158</v>
      </c>
      <c r="AV431" s="11" t="s">
        <v>158</v>
      </c>
      <c r="AW431" s="11" t="s">
        <v>36</v>
      </c>
      <c r="AX431" s="11" t="s">
        <v>78</v>
      </c>
      <c r="AY431" s="215" t="s">
        <v>150</v>
      </c>
    </row>
    <row r="432" spans="2:65" s="1" customFormat="1" ht="25.5" customHeight="1">
      <c r="B432" s="42"/>
      <c r="C432" s="192" t="s">
        <v>661</v>
      </c>
      <c r="D432" s="192" t="s">
        <v>152</v>
      </c>
      <c r="E432" s="193" t="s">
        <v>662</v>
      </c>
      <c r="F432" s="194" t="s">
        <v>663</v>
      </c>
      <c r="G432" s="195" t="s">
        <v>172</v>
      </c>
      <c r="H432" s="196">
        <v>132.15</v>
      </c>
      <c r="I432" s="197"/>
      <c r="J432" s="198">
        <f>ROUND(I432*H432,2)</f>
        <v>0</v>
      </c>
      <c r="K432" s="194" t="s">
        <v>156</v>
      </c>
      <c r="L432" s="62"/>
      <c r="M432" s="199" t="s">
        <v>23</v>
      </c>
      <c r="N432" s="200" t="s">
        <v>45</v>
      </c>
      <c r="O432" s="43"/>
      <c r="P432" s="201">
        <f>O432*H432</f>
        <v>0</v>
      </c>
      <c r="Q432" s="201">
        <v>2.1090000000000001E-2</v>
      </c>
      <c r="R432" s="201">
        <f>Q432*H432</f>
        <v>2.7870435000000002</v>
      </c>
      <c r="S432" s="201">
        <v>0</v>
      </c>
      <c r="T432" s="202">
        <f>S432*H432</f>
        <v>0</v>
      </c>
      <c r="AR432" s="24" t="s">
        <v>157</v>
      </c>
      <c r="AT432" s="24" t="s">
        <v>152</v>
      </c>
      <c r="AU432" s="24" t="s">
        <v>158</v>
      </c>
      <c r="AY432" s="24" t="s">
        <v>150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24" t="s">
        <v>158</v>
      </c>
      <c r="BK432" s="203">
        <f>ROUND(I432*H432,2)</f>
        <v>0</v>
      </c>
      <c r="BL432" s="24" t="s">
        <v>157</v>
      </c>
      <c r="BM432" s="24" t="s">
        <v>664</v>
      </c>
    </row>
    <row r="433" spans="2:65" s="11" customFormat="1" ht="13.5">
      <c r="B433" s="204"/>
      <c r="C433" s="205"/>
      <c r="D433" s="206" t="s">
        <v>160</v>
      </c>
      <c r="E433" s="207" t="s">
        <v>23</v>
      </c>
      <c r="F433" s="208" t="s">
        <v>665</v>
      </c>
      <c r="G433" s="205"/>
      <c r="H433" s="209">
        <v>132.15</v>
      </c>
      <c r="I433" s="210"/>
      <c r="J433" s="205"/>
      <c r="K433" s="205"/>
      <c r="L433" s="211"/>
      <c r="M433" s="212"/>
      <c r="N433" s="213"/>
      <c r="O433" s="213"/>
      <c r="P433" s="213"/>
      <c r="Q433" s="213"/>
      <c r="R433" s="213"/>
      <c r="S433" s="213"/>
      <c r="T433" s="214"/>
      <c r="AT433" s="215" t="s">
        <v>160</v>
      </c>
      <c r="AU433" s="215" t="s">
        <v>158</v>
      </c>
      <c r="AV433" s="11" t="s">
        <v>158</v>
      </c>
      <c r="AW433" s="11" t="s">
        <v>36</v>
      </c>
      <c r="AX433" s="11" t="s">
        <v>78</v>
      </c>
      <c r="AY433" s="215" t="s">
        <v>150</v>
      </c>
    </row>
    <row r="434" spans="2:65" s="1" customFormat="1" ht="25.5" customHeight="1">
      <c r="B434" s="42"/>
      <c r="C434" s="192" t="s">
        <v>666</v>
      </c>
      <c r="D434" s="192" t="s">
        <v>152</v>
      </c>
      <c r="E434" s="193" t="s">
        <v>667</v>
      </c>
      <c r="F434" s="194" t="s">
        <v>668</v>
      </c>
      <c r="G434" s="195" t="s">
        <v>172</v>
      </c>
      <c r="H434" s="196">
        <v>10.419</v>
      </c>
      <c r="I434" s="197"/>
      <c r="J434" s="198">
        <f>ROUND(I434*H434,2)</f>
        <v>0</v>
      </c>
      <c r="K434" s="194" t="s">
        <v>156</v>
      </c>
      <c r="L434" s="62"/>
      <c r="M434" s="199" t="s">
        <v>23</v>
      </c>
      <c r="N434" s="200" t="s">
        <v>45</v>
      </c>
      <c r="O434" s="43"/>
      <c r="P434" s="201">
        <f>O434*H434</f>
        <v>0</v>
      </c>
      <c r="Q434" s="201">
        <v>6.28E-3</v>
      </c>
      <c r="R434" s="201">
        <f>Q434*H434</f>
        <v>6.5431320000000001E-2</v>
      </c>
      <c r="S434" s="201">
        <v>0</v>
      </c>
      <c r="T434" s="202">
        <f>S434*H434</f>
        <v>0</v>
      </c>
      <c r="AR434" s="24" t="s">
        <v>157</v>
      </c>
      <c r="AT434" s="24" t="s">
        <v>152</v>
      </c>
      <c r="AU434" s="24" t="s">
        <v>158</v>
      </c>
      <c r="AY434" s="24" t="s">
        <v>150</v>
      </c>
      <c r="BE434" s="203">
        <f>IF(N434="základní",J434,0)</f>
        <v>0</v>
      </c>
      <c r="BF434" s="203">
        <f>IF(N434="snížená",J434,0)</f>
        <v>0</v>
      </c>
      <c r="BG434" s="203">
        <f>IF(N434="zákl. přenesená",J434,0)</f>
        <v>0</v>
      </c>
      <c r="BH434" s="203">
        <f>IF(N434="sníž. přenesená",J434,0)</f>
        <v>0</v>
      </c>
      <c r="BI434" s="203">
        <f>IF(N434="nulová",J434,0)</f>
        <v>0</v>
      </c>
      <c r="BJ434" s="24" t="s">
        <v>158</v>
      </c>
      <c r="BK434" s="203">
        <f>ROUND(I434*H434,2)</f>
        <v>0</v>
      </c>
      <c r="BL434" s="24" t="s">
        <v>157</v>
      </c>
      <c r="BM434" s="24" t="s">
        <v>669</v>
      </c>
    </row>
    <row r="435" spans="2:65" s="13" customFormat="1" ht="13.5">
      <c r="B435" s="227"/>
      <c r="C435" s="228"/>
      <c r="D435" s="206" t="s">
        <v>160</v>
      </c>
      <c r="E435" s="229" t="s">
        <v>23</v>
      </c>
      <c r="F435" s="230" t="s">
        <v>670</v>
      </c>
      <c r="G435" s="228"/>
      <c r="H435" s="229" t="s">
        <v>23</v>
      </c>
      <c r="I435" s="231"/>
      <c r="J435" s="228"/>
      <c r="K435" s="228"/>
      <c r="L435" s="232"/>
      <c r="M435" s="233"/>
      <c r="N435" s="234"/>
      <c r="O435" s="234"/>
      <c r="P435" s="234"/>
      <c r="Q435" s="234"/>
      <c r="R435" s="234"/>
      <c r="S435" s="234"/>
      <c r="T435" s="235"/>
      <c r="AT435" s="236" t="s">
        <v>160</v>
      </c>
      <c r="AU435" s="236" t="s">
        <v>158</v>
      </c>
      <c r="AV435" s="13" t="s">
        <v>78</v>
      </c>
      <c r="AW435" s="13" t="s">
        <v>36</v>
      </c>
      <c r="AX435" s="13" t="s">
        <v>73</v>
      </c>
      <c r="AY435" s="236" t="s">
        <v>150</v>
      </c>
    </row>
    <row r="436" spans="2:65" s="11" customFormat="1" ht="13.5">
      <c r="B436" s="204"/>
      <c r="C436" s="205"/>
      <c r="D436" s="206" t="s">
        <v>160</v>
      </c>
      <c r="E436" s="207" t="s">
        <v>23</v>
      </c>
      <c r="F436" s="208" t="s">
        <v>671</v>
      </c>
      <c r="G436" s="205"/>
      <c r="H436" s="209">
        <v>7.5960000000000001</v>
      </c>
      <c r="I436" s="210"/>
      <c r="J436" s="205"/>
      <c r="K436" s="205"/>
      <c r="L436" s="211"/>
      <c r="M436" s="212"/>
      <c r="N436" s="213"/>
      <c r="O436" s="213"/>
      <c r="P436" s="213"/>
      <c r="Q436" s="213"/>
      <c r="R436" s="213"/>
      <c r="S436" s="213"/>
      <c r="T436" s="214"/>
      <c r="AT436" s="215" t="s">
        <v>160</v>
      </c>
      <c r="AU436" s="215" t="s">
        <v>158</v>
      </c>
      <c r="AV436" s="11" t="s">
        <v>158</v>
      </c>
      <c r="AW436" s="11" t="s">
        <v>36</v>
      </c>
      <c r="AX436" s="11" t="s">
        <v>73</v>
      </c>
      <c r="AY436" s="215" t="s">
        <v>150</v>
      </c>
    </row>
    <row r="437" spans="2:65" s="11" customFormat="1" ht="13.5">
      <c r="B437" s="204"/>
      <c r="C437" s="205"/>
      <c r="D437" s="206" t="s">
        <v>160</v>
      </c>
      <c r="E437" s="207" t="s">
        <v>23</v>
      </c>
      <c r="F437" s="208" t="s">
        <v>672</v>
      </c>
      <c r="G437" s="205"/>
      <c r="H437" s="209">
        <v>1.5229999999999999</v>
      </c>
      <c r="I437" s="210"/>
      <c r="J437" s="205"/>
      <c r="K437" s="205"/>
      <c r="L437" s="211"/>
      <c r="M437" s="212"/>
      <c r="N437" s="213"/>
      <c r="O437" s="213"/>
      <c r="P437" s="213"/>
      <c r="Q437" s="213"/>
      <c r="R437" s="213"/>
      <c r="S437" s="213"/>
      <c r="T437" s="214"/>
      <c r="AT437" s="215" t="s">
        <v>160</v>
      </c>
      <c r="AU437" s="215" t="s">
        <v>158</v>
      </c>
      <c r="AV437" s="11" t="s">
        <v>158</v>
      </c>
      <c r="AW437" s="11" t="s">
        <v>36</v>
      </c>
      <c r="AX437" s="11" t="s">
        <v>73</v>
      </c>
      <c r="AY437" s="215" t="s">
        <v>150</v>
      </c>
    </row>
    <row r="438" spans="2:65" s="11" customFormat="1" ht="13.5">
      <c r="B438" s="204"/>
      <c r="C438" s="205"/>
      <c r="D438" s="206" t="s">
        <v>160</v>
      </c>
      <c r="E438" s="207" t="s">
        <v>23</v>
      </c>
      <c r="F438" s="208" t="s">
        <v>673</v>
      </c>
      <c r="G438" s="205"/>
      <c r="H438" s="209">
        <v>1.3</v>
      </c>
      <c r="I438" s="210"/>
      <c r="J438" s="205"/>
      <c r="K438" s="205"/>
      <c r="L438" s="211"/>
      <c r="M438" s="212"/>
      <c r="N438" s="213"/>
      <c r="O438" s="213"/>
      <c r="P438" s="213"/>
      <c r="Q438" s="213"/>
      <c r="R438" s="213"/>
      <c r="S438" s="213"/>
      <c r="T438" s="214"/>
      <c r="AT438" s="215" t="s">
        <v>160</v>
      </c>
      <c r="AU438" s="215" t="s">
        <v>158</v>
      </c>
      <c r="AV438" s="11" t="s">
        <v>158</v>
      </c>
      <c r="AW438" s="11" t="s">
        <v>36</v>
      </c>
      <c r="AX438" s="11" t="s">
        <v>73</v>
      </c>
      <c r="AY438" s="215" t="s">
        <v>150</v>
      </c>
    </row>
    <row r="439" spans="2:65" s="12" customFormat="1" ht="13.5">
      <c r="B439" s="216"/>
      <c r="C439" s="217"/>
      <c r="D439" s="206" t="s">
        <v>160</v>
      </c>
      <c r="E439" s="218" t="s">
        <v>23</v>
      </c>
      <c r="F439" s="219" t="s">
        <v>163</v>
      </c>
      <c r="G439" s="217"/>
      <c r="H439" s="220">
        <v>10.419</v>
      </c>
      <c r="I439" s="221"/>
      <c r="J439" s="217"/>
      <c r="K439" s="217"/>
      <c r="L439" s="222"/>
      <c r="M439" s="223"/>
      <c r="N439" s="224"/>
      <c r="O439" s="224"/>
      <c r="P439" s="224"/>
      <c r="Q439" s="224"/>
      <c r="R439" s="224"/>
      <c r="S439" s="224"/>
      <c r="T439" s="225"/>
      <c r="AT439" s="226" t="s">
        <v>160</v>
      </c>
      <c r="AU439" s="226" t="s">
        <v>158</v>
      </c>
      <c r="AV439" s="12" t="s">
        <v>157</v>
      </c>
      <c r="AW439" s="12" t="s">
        <v>36</v>
      </c>
      <c r="AX439" s="12" t="s">
        <v>78</v>
      </c>
      <c r="AY439" s="226" t="s">
        <v>150</v>
      </c>
    </row>
    <row r="440" spans="2:65" s="1" customFormat="1" ht="25.5" customHeight="1">
      <c r="B440" s="42"/>
      <c r="C440" s="192" t="s">
        <v>674</v>
      </c>
      <c r="D440" s="192" t="s">
        <v>152</v>
      </c>
      <c r="E440" s="193" t="s">
        <v>675</v>
      </c>
      <c r="F440" s="194" t="s">
        <v>676</v>
      </c>
      <c r="G440" s="195" t="s">
        <v>172</v>
      </c>
      <c r="H440" s="196">
        <v>350.017</v>
      </c>
      <c r="I440" s="197"/>
      <c r="J440" s="198">
        <f>ROUND(I440*H440,2)</f>
        <v>0</v>
      </c>
      <c r="K440" s="194" t="s">
        <v>156</v>
      </c>
      <c r="L440" s="62"/>
      <c r="M440" s="199" t="s">
        <v>23</v>
      </c>
      <c r="N440" s="200" t="s">
        <v>45</v>
      </c>
      <c r="O440" s="43"/>
      <c r="P440" s="201">
        <f>O440*H440</f>
        <v>0</v>
      </c>
      <c r="Q440" s="201">
        <v>3.48E-3</v>
      </c>
      <c r="R440" s="201">
        <f>Q440*H440</f>
        <v>1.2180591599999999</v>
      </c>
      <c r="S440" s="201">
        <v>0</v>
      </c>
      <c r="T440" s="202">
        <f>S440*H440</f>
        <v>0</v>
      </c>
      <c r="AR440" s="24" t="s">
        <v>157</v>
      </c>
      <c r="AT440" s="24" t="s">
        <v>152</v>
      </c>
      <c r="AU440" s="24" t="s">
        <v>158</v>
      </c>
      <c r="AY440" s="24" t="s">
        <v>150</v>
      </c>
      <c r="BE440" s="203">
        <f>IF(N440="základní",J440,0)</f>
        <v>0</v>
      </c>
      <c r="BF440" s="203">
        <f>IF(N440="snížená",J440,0)</f>
        <v>0</v>
      </c>
      <c r="BG440" s="203">
        <f>IF(N440="zákl. přenesená",J440,0)</f>
        <v>0</v>
      </c>
      <c r="BH440" s="203">
        <f>IF(N440="sníž. přenesená",J440,0)</f>
        <v>0</v>
      </c>
      <c r="BI440" s="203">
        <f>IF(N440="nulová",J440,0)</f>
        <v>0</v>
      </c>
      <c r="BJ440" s="24" t="s">
        <v>158</v>
      </c>
      <c r="BK440" s="203">
        <f>ROUND(I440*H440,2)</f>
        <v>0</v>
      </c>
      <c r="BL440" s="24" t="s">
        <v>157</v>
      </c>
      <c r="BM440" s="24" t="s">
        <v>677</v>
      </c>
    </row>
    <row r="441" spans="2:65" s="11" customFormat="1" ht="13.5">
      <c r="B441" s="204"/>
      <c r="C441" s="205"/>
      <c r="D441" s="206" t="s">
        <v>160</v>
      </c>
      <c r="E441" s="207" t="s">
        <v>23</v>
      </c>
      <c r="F441" s="208" t="s">
        <v>678</v>
      </c>
      <c r="G441" s="205"/>
      <c r="H441" s="209">
        <v>120.08199999999999</v>
      </c>
      <c r="I441" s="210"/>
      <c r="J441" s="205"/>
      <c r="K441" s="205"/>
      <c r="L441" s="211"/>
      <c r="M441" s="212"/>
      <c r="N441" s="213"/>
      <c r="O441" s="213"/>
      <c r="P441" s="213"/>
      <c r="Q441" s="213"/>
      <c r="R441" s="213"/>
      <c r="S441" s="213"/>
      <c r="T441" s="214"/>
      <c r="AT441" s="215" t="s">
        <v>160</v>
      </c>
      <c r="AU441" s="215" t="s">
        <v>158</v>
      </c>
      <c r="AV441" s="11" t="s">
        <v>158</v>
      </c>
      <c r="AW441" s="11" t="s">
        <v>36</v>
      </c>
      <c r="AX441" s="11" t="s">
        <v>73</v>
      </c>
      <c r="AY441" s="215" t="s">
        <v>150</v>
      </c>
    </row>
    <row r="442" spans="2:65" s="11" customFormat="1" ht="13.5">
      <c r="B442" s="204"/>
      <c r="C442" s="205"/>
      <c r="D442" s="206" t="s">
        <v>160</v>
      </c>
      <c r="E442" s="207" t="s">
        <v>23</v>
      </c>
      <c r="F442" s="208" t="s">
        <v>679</v>
      </c>
      <c r="G442" s="205"/>
      <c r="H442" s="209">
        <v>27.03</v>
      </c>
      <c r="I442" s="210"/>
      <c r="J442" s="205"/>
      <c r="K442" s="205"/>
      <c r="L442" s="211"/>
      <c r="M442" s="212"/>
      <c r="N442" s="213"/>
      <c r="O442" s="213"/>
      <c r="P442" s="213"/>
      <c r="Q442" s="213"/>
      <c r="R442" s="213"/>
      <c r="S442" s="213"/>
      <c r="T442" s="214"/>
      <c r="AT442" s="215" t="s">
        <v>160</v>
      </c>
      <c r="AU442" s="215" t="s">
        <v>158</v>
      </c>
      <c r="AV442" s="11" t="s">
        <v>158</v>
      </c>
      <c r="AW442" s="11" t="s">
        <v>36</v>
      </c>
      <c r="AX442" s="11" t="s">
        <v>73</v>
      </c>
      <c r="AY442" s="215" t="s">
        <v>150</v>
      </c>
    </row>
    <row r="443" spans="2:65" s="11" customFormat="1" ht="13.5">
      <c r="B443" s="204"/>
      <c r="C443" s="205"/>
      <c r="D443" s="206" t="s">
        <v>160</v>
      </c>
      <c r="E443" s="207" t="s">
        <v>23</v>
      </c>
      <c r="F443" s="208" t="s">
        <v>680</v>
      </c>
      <c r="G443" s="205"/>
      <c r="H443" s="209">
        <v>3.26</v>
      </c>
      <c r="I443" s="210"/>
      <c r="J443" s="205"/>
      <c r="K443" s="205"/>
      <c r="L443" s="211"/>
      <c r="M443" s="212"/>
      <c r="N443" s="213"/>
      <c r="O443" s="213"/>
      <c r="P443" s="213"/>
      <c r="Q443" s="213"/>
      <c r="R443" s="213"/>
      <c r="S443" s="213"/>
      <c r="T443" s="214"/>
      <c r="AT443" s="215" t="s">
        <v>160</v>
      </c>
      <c r="AU443" s="215" t="s">
        <v>158</v>
      </c>
      <c r="AV443" s="11" t="s">
        <v>158</v>
      </c>
      <c r="AW443" s="11" t="s">
        <v>36</v>
      </c>
      <c r="AX443" s="11" t="s">
        <v>73</v>
      </c>
      <c r="AY443" s="215" t="s">
        <v>150</v>
      </c>
    </row>
    <row r="444" spans="2:65" s="11" customFormat="1" ht="13.5">
      <c r="B444" s="204"/>
      <c r="C444" s="205"/>
      <c r="D444" s="206" t="s">
        <v>160</v>
      </c>
      <c r="E444" s="207" t="s">
        <v>23</v>
      </c>
      <c r="F444" s="208" t="s">
        <v>681</v>
      </c>
      <c r="G444" s="205"/>
      <c r="H444" s="209">
        <v>40.825000000000003</v>
      </c>
      <c r="I444" s="210"/>
      <c r="J444" s="205"/>
      <c r="K444" s="205"/>
      <c r="L444" s="211"/>
      <c r="M444" s="212"/>
      <c r="N444" s="213"/>
      <c r="O444" s="213"/>
      <c r="P444" s="213"/>
      <c r="Q444" s="213"/>
      <c r="R444" s="213"/>
      <c r="S444" s="213"/>
      <c r="T444" s="214"/>
      <c r="AT444" s="215" t="s">
        <v>160</v>
      </c>
      <c r="AU444" s="215" t="s">
        <v>158</v>
      </c>
      <c r="AV444" s="11" t="s">
        <v>158</v>
      </c>
      <c r="AW444" s="11" t="s">
        <v>36</v>
      </c>
      <c r="AX444" s="11" t="s">
        <v>73</v>
      </c>
      <c r="AY444" s="215" t="s">
        <v>150</v>
      </c>
    </row>
    <row r="445" spans="2:65" s="11" customFormat="1" ht="13.5">
      <c r="B445" s="204"/>
      <c r="C445" s="205"/>
      <c r="D445" s="206" t="s">
        <v>160</v>
      </c>
      <c r="E445" s="207" t="s">
        <v>23</v>
      </c>
      <c r="F445" s="208" t="s">
        <v>682</v>
      </c>
      <c r="G445" s="205"/>
      <c r="H445" s="209">
        <v>5.09</v>
      </c>
      <c r="I445" s="210"/>
      <c r="J445" s="205"/>
      <c r="K445" s="205"/>
      <c r="L445" s="211"/>
      <c r="M445" s="212"/>
      <c r="N445" s="213"/>
      <c r="O445" s="213"/>
      <c r="P445" s="213"/>
      <c r="Q445" s="213"/>
      <c r="R445" s="213"/>
      <c r="S445" s="213"/>
      <c r="T445" s="214"/>
      <c r="AT445" s="215" t="s">
        <v>160</v>
      </c>
      <c r="AU445" s="215" t="s">
        <v>158</v>
      </c>
      <c r="AV445" s="11" t="s">
        <v>158</v>
      </c>
      <c r="AW445" s="11" t="s">
        <v>36</v>
      </c>
      <c r="AX445" s="11" t="s">
        <v>73</v>
      </c>
      <c r="AY445" s="215" t="s">
        <v>150</v>
      </c>
    </row>
    <row r="446" spans="2:65" s="11" customFormat="1" ht="13.5">
      <c r="B446" s="204"/>
      <c r="C446" s="205"/>
      <c r="D446" s="206" t="s">
        <v>160</v>
      </c>
      <c r="E446" s="207" t="s">
        <v>23</v>
      </c>
      <c r="F446" s="208" t="s">
        <v>683</v>
      </c>
      <c r="G446" s="205"/>
      <c r="H446" s="209">
        <v>132.15</v>
      </c>
      <c r="I446" s="210"/>
      <c r="J446" s="205"/>
      <c r="K446" s="205"/>
      <c r="L446" s="211"/>
      <c r="M446" s="212"/>
      <c r="N446" s="213"/>
      <c r="O446" s="213"/>
      <c r="P446" s="213"/>
      <c r="Q446" s="213"/>
      <c r="R446" s="213"/>
      <c r="S446" s="213"/>
      <c r="T446" s="214"/>
      <c r="AT446" s="215" t="s">
        <v>160</v>
      </c>
      <c r="AU446" s="215" t="s">
        <v>158</v>
      </c>
      <c r="AV446" s="11" t="s">
        <v>158</v>
      </c>
      <c r="AW446" s="11" t="s">
        <v>36</v>
      </c>
      <c r="AX446" s="11" t="s">
        <v>73</v>
      </c>
      <c r="AY446" s="215" t="s">
        <v>150</v>
      </c>
    </row>
    <row r="447" spans="2:65" s="11" customFormat="1" ht="13.5">
      <c r="B447" s="204"/>
      <c r="C447" s="205"/>
      <c r="D447" s="206" t="s">
        <v>160</v>
      </c>
      <c r="E447" s="207" t="s">
        <v>23</v>
      </c>
      <c r="F447" s="208" t="s">
        <v>684</v>
      </c>
      <c r="G447" s="205"/>
      <c r="H447" s="209">
        <v>-10.42</v>
      </c>
      <c r="I447" s="210"/>
      <c r="J447" s="205"/>
      <c r="K447" s="205"/>
      <c r="L447" s="211"/>
      <c r="M447" s="212"/>
      <c r="N447" s="213"/>
      <c r="O447" s="213"/>
      <c r="P447" s="213"/>
      <c r="Q447" s="213"/>
      <c r="R447" s="213"/>
      <c r="S447" s="213"/>
      <c r="T447" s="214"/>
      <c r="AT447" s="215" t="s">
        <v>160</v>
      </c>
      <c r="AU447" s="215" t="s">
        <v>158</v>
      </c>
      <c r="AV447" s="11" t="s">
        <v>158</v>
      </c>
      <c r="AW447" s="11" t="s">
        <v>36</v>
      </c>
      <c r="AX447" s="11" t="s">
        <v>73</v>
      </c>
      <c r="AY447" s="215" t="s">
        <v>150</v>
      </c>
    </row>
    <row r="448" spans="2:65" s="14" customFormat="1" ht="13.5">
      <c r="B448" s="247"/>
      <c r="C448" s="248"/>
      <c r="D448" s="206" t="s">
        <v>160</v>
      </c>
      <c r="E448" s="249" t="s">
        <v>23</v>
      </c>
      <c r="F448" s="250" t="s">
        <v>449</v>
      </c>
      <c r="G448" s="248"/>
      <c r="H448" s="251">
        <v>318.017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6"/>
      <c r="AT448" s="257" t="s">
        <v>160</v>
      </c>
      <c r="AU448" s="257" t="s">
        <v>158</v>
      </c>
      <c r="AV448" s="14" t="s">
        <v>169</v>
      </c>
      <c r="AW448" s="14" t="s">
        <v>36</v>
      </c>
      <c r="AX448" s="14" t="s">
        <v>73</v>
      </c>
      <c r="AY448" s="257" t="s">
        <v>150</v>
      </c>
    </row>
    <row r="449" spans="2:65" s="11" customFormat="1" ht="13.5">
      <c r="B449" s="204"/>
      <c r="C449" s="205"/>
      <c r="D449" s="206" t="s">
        <v>160</v>
      </c>
      <c r="E449" s="207" t="s">
        <v>23</v>
      </c>
      <c r="F449" s="208" t="s">
        <v>504</v>
      </c>
      <c r="G449" s="205"/>
      <c r="H449" s="209">
        <v>25.5</v>
      </c>
      <c r="I449" s="210"/>
      <c r="J449" s="205"/>
      <c r="K449" s="205"/>
      <c r="L449" s="211"/>
      <c r="M449" s="212"/>
      <c r="N449" s="213"/>
      <c r="O449" s="213"/>
      <c r="P449" s="213"/>
      <c r="Q449" s="213"/>
      <c r="R449" s="213"/>
      <c r="S449" s="213"/>
      <c r="T449" s="214"/>
      <c r="AT449" s="215" t="s">
        <v>160</v>
      </c>
      <c r="AU449" s="215" t="s">
        <v>158</v>
      </c>
      <c r="AV449" s="11" t="s">
        <v>158</v>
      </c>
      <c r="AW449" s="11" t="s">
        <v>36</v>
      </c>
      <c r="AX449" s="11" t="s">
        <v>73</v>
      </c>
      <c r="AY449" s="215" t="s">
        <v>150</v>
      </c>
    </row>
    <row r="450" spans="2:65" s="11" customFormat="1" ht="13.5">
      <c r="B450" s="204"/>
      <c r="C450" s="205"/>
      <c r="D450" s="206" t="s">
        <v>160</v>
      </c>
      <c r="E450" s="207" t="s">
        <v>23</v>
      </c>
      <c r="F450" s="208" t="s">
        <v>505</v>
      </c>
      <c r="G450" s="205"/>
      <c r="H450" s="209">
        <v>6.5</v>
      </c>
      <c r="I450" s="210"/>
      <c r="J450" s="205"/>
      <c r="K450" s="205"/>
      <c r="L450" s="211"/>
      <c r="M450" s="212"/>
      <c r="N450" s="213"/>
      <c r="O450" s="213"/>
      <c r="P450" s="213"/>
      <c r="Q450" s="213"/>
      <c r="R450" s="213"/>
      <c r="S450" s="213"/>
      <c r="T450" s="214"/>
      <c r="AT450" s="215" t="s">
        <v>160</v>
      </c>
      <c r="AU450" s="215" t="s">
        <v>158</v>
      </c>
      <c r="AV450" s="11" t="s">
        <v>158</v>
      </c>
      <c r="AW450" s="11" t="s">
        <v>36</v>
      </c>
      <c r="AX450" s="11" t="s">
        <v>73</v>
      </c>
      <c r="AY450" s="215" t="s">
        <v>150</v>
      </c>
    </row>
    <row r="451" spans="2:65" s="14" customFormat="1" ht="13.5">
      <c r="B451" s="247"/>
      <c r="C451" s="248"/>
      <c r="D451" s="206" t="s">
        <v>160</v>
      </c>
      <c r="E451" s="249" t="s">
        <v>23</v>
      </c>
      <c r="F451" s="250" t="s">
        <v>449</v>
      </c>
      <c r="G451" s="248"/>
      <c r="H451" s="251">
        <v>32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AT451" s="257" t="s">
        <v>160</v>
      </c>
      <c r="AU451" s="257" t="s">
        <v>158</v>
      </c>
      <c r="AV451" s="14" t="s">
        <v>169</v>
      </c>
      <c r="AW451" s="14" t="s">
        <v>36</v>
      </c>
      <c r="AX451" s="14" t="s">
        <v>73</v>
      </c>
      <c r="AY451" s="257" t="s">
        <v>150</v>
      </c>
    </row>
    <row r="452" spans="2:65" s="12" customFormat="1" ht="13.5">
      <c r="B452" s="216"/>
      <c r="C452" s="217"/>
      <c r="D452" s="206" t="s">
        <v>160</v>
      </c>
      <c r="E452" s="218" t="s">
        <v>23</v>
      </c>
      <c r="F452" s="219" t="s">
        <v>163</v>
      </c>
      <c r="G452" s="217"/>
      <c r="H452" s="220">
        <v>350.017</v>
      </c>
      <c r="I452" s="221"/>
      <c r="J452" s="217"/>
      <c r="K452" s="217"/>
      <c r="L452" s="222"/>
      <c r="M452" s="223"/>
      <c r="N452" s="224"/>
      <c r="O452" s="224"/>
      <c r="P452" s="224"/>
      <c r="Q452" s="224"/>
      <c r="R452" s="224"/>
      <c r="S452" s="224"/>
      <c r="T452" s="225"/>
      <c r="AT452" s="226" t="s">
        <v>160</v>
      </c>
      <c r="AU452" s="226" t="s">
        <v>158</v>
      </c>
      <c r="AV452" s="12" t="s">
        <v>157</v>
      </c>
      <c r="AW452" s="12" t="s">
        <v>36</v>
      </c>
      <c r="AX452" s="12" t="s">
        <v>78</v>
      </c>
      <c r="AY452" s="226" t="s">
        <v>150</v>
      </c>
    </row>
    <row r="453" spans="2:65" s="1" customFormat="1" ht="16.5" customHeight="1">
      <c r="B453" s="42"/>
      <c r="C453" s="192" t="s">
        <v>685</v>
      </c>
      <c r="D453" s="192" t="s">
        <v>152</v>
      </c>
      <c r="E453" s="193" t="s">
        <v>686</v>
      </c>
      <c r="F453" s="194" t="s">
        <v>687</v>
      </c>
      <c r="G453" s="195" t="s">
        <v>330</v>
      </c>
      <c r="H453" s="196">
        <v>13.28</v>
      </c>
      <c r="I453" s="197"/>
      <c r="J453" s="198">
        <f>ROUND(I453*H453,2)</f>
        <v>0</v>
      </c>
      <c r="K453" s="194" t="s">
        <v>156</v>
      </c>
      <c r="L453" s="62"/>
      <c r="M453" s="199" t="s">
        <v>23</v>
      </c>
      <c r="N453" s="200" t="s">
        <v>45</v>
      </c>
      <c r="O453" s="43"/>
      <c r="P453" s="201">
        <f>O453*H453</f>
        <v>0</v>
      </c>
      <c r="Q453" s="201">
        <v>1.0319999999999999E-2</v>
      </c>
      <c r="R453" s="201">
        <f>Q453*H453</f>
        <v>0.13704959999999999</v>
      </c>
      <c r="S453" s="201">
        <v>0</v>
      </c>
      <c r="T453" s="202">
        <f>S453*H453</f>
        <v>0</v>
      </c>
      <c r="AR453" s="24" t="s">
        <v>157</v>
      </c>
      <c r="AT453" s="24" t="s">
        <v>152</v>
      </c>
      <c r="AU453" s="24" t="s">
        <v>158</v>
      </c>
      <c r="AY453" s="24" t="s">
        <v>150</v>
      </c>
      <c r="BE453" s="203">
        <f>IF(N453="základní",J453,0)</f>
        <v>0</v>
      </c>
      <c r="BF453" s="203">
        <f>IF(N453="snížená",J453,0)</f>
        <v>0</v>
      </c>
      <c r="BG453" s="203">
        <f>IF(N453="zákl. přenesená",J453,0)</f>
        <v>0</v>
      </c>
      <c r="BH453" s="203">
        <f>IF(N453="sníž. přenesená",J453,0)</f>
        <v>0</v>
      </c>
      <c r="BI453" s="203">
        <f>IF(N453="nulová",J453,0)</f>
        <v>0</v>
      </c>
      <c r="BJ453" s="24" t="s">
        <v>158</v>
      </c>
      <c r="BK453" s="203">
        <f>ROUND(I453*H453,2)</f>
        <v>0</v>
      </c>
      <c r="BL453" s="24" t="s">
        <v>157</v>
      </c>
      <c r="BM453" s="24" t="s">
        <v>688</v>
      </c>
    </row>
    <row r="454" spans="2:65" s="11" customFormat="1" ht="13.5">
      <c r="B454" s="204"/>
      <c r="C454" s="205"/>
      <c r="D454" s="206" t="s">
        <v>160</v>
      </c>
      <c r="E454" s="207" t="s">
        <v>23</v>
      </c>
      <c r="F454" s="208" t="s">
        <v>689</v>
      </c>
      <c r="G454" s="205"/>
      <c r="H454" s="209">
        <v>13.28</v>
      </c>
      <c r="I454" s="210"/>
      <c r="J454" s="205"/>
      <c r="K454" s="205"/>
      <c r="L454" s="211"/>
      <c r="M454" s="212"/>
      <c r="N454" s="213"/>
      <c r="O454" s="213"/>
      <c r="P454" s="213"/>
      <c r="Q454" s="213"/>
      <c r="R454" s="213"/>
      <c r="S454" s="213"/>
      <c r="T454" s="214"/>
      <c r="AT454" s="215" t="s">
        <v>160</v>
      </c>
      <c r="AU454" s="215" t="s">
        <v>158</v>
      </c>
      <c r="AV454" s="11" t="s">
        <v>158</v>
      </c>
      <c r="AW454" s="11" t="s">
        <v>36</v>
      </c>
      <c r="AX454" s="11" t="s">
        <v>78</v>
      </c>
      <c r="AY454" s="215" t="s">
        <v>150</v>
      </c>
    </row>
    <row r="455" spans="2:65" s="1" customFormat="1" ht="16.5" customHeight="1">
      <c r="B455" s="42"/>
      <c r="C455" s="192" t="s">
        <v>690</v>
      </c>
      <c r="D455" s="192" t="s">
        <v>152</v>
      </c>
      <c r="E455" s="193" t="s">
        <v>691</v>
      </c>
      <c r="F455" s="194" t="s">
        <v>692</v>
      </c>
      <c r="G455" s="195" t="s">
        <v>172</v>
      </c>
      <c r="H455" s="196">
        <v>114.012</v>
      </c>
      <c r="I455" s="197"/>
      <c r="J455" s="198">
        <f>ROUND(I455*H455,2)</f>
        <v>0</v>
      </c>
      <c r="K455" s="194" t="s">
        <v>156</v>
      </c>
      <c r="L455" s="62"/>
      <c r="M455" s="199" t="s">
        <v>23</v>
      </c>
      <c r="N455" s="200" t="s">
        <v>45</v>
      </c>
      <c r="O455" s="43"/>
      <c r="P455" s="201">
        <f>O455*H455</f>
        <v>0</v>
      </c>
      <c r="Q455" s="201">
        <v>0</v>
      </c>
      <c r="R455" s="201">
        <f>Q455*H455</f>
        <v>0</v>
      </c>
      <c r="S455" s="201">
        <v>0</v>
      </c>
      <c r="T455" s="202">
        <f>S455*H455</f>
        <v>0</v>
      </c>
      <c r="AR455" s="24" t="s">
        <v>157</v>
      </c>
      <c r="AT455" s="24" t="s">
        <v>152</v>
      </c>
      <c r="AU455" s="24" t="s">
        <v>158</v>
      </c>
      <c r="AY455" s="24" t="s">
        <v>150</v>
      </c>
      <c r="BE455" s="203">
        <f>IF(N455="základní",J455,0)</f>
        <v>0</v>
      </c>
      <c r="BF455" s="203">
        <f>IF(N455="snížená",J455,0)</f>
        <v>0</v>
      </c>
      <c r="BG455" s="203">
        <f>IF(N455="zákl. přenesená",J455,0)</f>
        <v>0</v>
      </c>
      <c r="BH455" s="203">
        <f>IF(N455="sníž. přenesená",J455,0)</f>
        <v>0</v>
      </c>
      <c r="BI455" s="203">
        <f>IF(N455="nulová",J455,0)</f>
        <v>0</v>
      </c>
      <c r="BJ455" s="24" t="s">
        <v>158</v>
      </c>
      <c r="BK455" s="203">
        <f>ROUND(I455*H455,2)</f>
        <v>0</v>
      </c>
      <c r="BL455" s="24" t="s">
        <v>157</v>
      </c>
      <c r="BM455" s="24" t="s">
        <v>693</v>
      </c>
    </row>
    <row r="456" spans="2:65" s="13" customFormat="1" ht="13.5">
      <c r="B456" s="227"/>
      <c r="C456" s="228"/>
      <c r="D456" s="206" t="s">
        <v>160</v>
      </c>
      <c r="E456" s="229" t="s">
        <v>23</v>
      </c>
      <c r="F456" s="230" t="s">
        <v>694</v>
      </c>
      <c r="G456" s="228"/>
      <c r="H456" s="229" t="s">
        <v>23</v>
      </c>
      <c r="I456" s="231"/>
      <c r="J456" s="228"/>
      <c r="K456" s="228"/>
      <c r="L456" s="232"/>
      <c r="M456" s="233"/>
      <c r="N456" s="234"/>
      <c r="O456" s="234"/>
      <c r="P456" s="234"/>
      <c r="Q456" s="234"/>
      <c r="R456" s="234"/>
      <c r="S456" s="234"/>
      <c r="T456" s="235"/>
      <c r="AT456" s="236" t="s">
        <v>160</v>
      </c>
      <c r="AU456" s="236" t="s">
        <v>158</v>
      </c>
      <c r="AV456" s="13" t="s">
        <v>78</v>
      </c>
      <c r="AW456" s="13" t="s">
        <v>36</v>
      </c>
      <c r="AX456" s="13" t="s">
        <v>73</v>
      </c>
      <c r="AY456" s="236" t="s">
        <v>150</v>
      </c>
    </row>
    <row r="457" spans="2:65" s="11" customFormat="1" ht="13.5">
      <c r="B457" s="204"/>
      <c r="C457" s="205"/>
      <c r="D457" s="206" t="s">
        <v>160</v>
      </c>
      <c r="E457" s="207" t="s">
        <v>23</v>
      </c>
      <c r="F457" s="208" t="s">
        <v>695</v>
      </c>
      <c r="G457" s="205"/>
      <c r="H457" s="209">
        <v>33.469000000000001</v>
      </c>
      <c r="I457" s="210"/>
      <c r="J457" s="205"/>
      <c r="K457" s="205"/>
      <c r="L457" s="211"/>
      <c r="M457" s="212"/>
      <c r="N457" s="213"/>
      <c r="O457" s="213"/>
      <c r="P457" s="213"/>
      <c r="Q457" s="213"/>
      <c r="R457" s="213"/>
      <c r="S457" s="213"/>
      <c r="T457" s="214"/>
      <c r="AT457" s="215" t="s">
        <v>160</v>
      </c>
      <c r="AU457" s="215" t="s">
        <v>158</v>
      </c>
      <c r="AV457" s="11" t="s">
        <v>158</v>
      </c>
      <c r="AW457" s="11" t="s">
        <v>36</v>
      </c>
      <c r="AX457" s="11" t="s">
        <v>73</v>
      </c>
      <c r="AY457" s="215" t="s">
        <v>150</v>
      </c>
    </row>
    <row r="458" spans="2:65" s="11" customFormat="1" ht="13.5">
      <c r="B458" s="204"/>
      <c r="C458" s="205"/>
      <c r="D458" s="206" t="s">
        <v>160</v>
      </c>
      <c r="E458" s="207" t="s">
        <v>23</v>
      </c>
      <c r="F458" s="208" t="s">
        <v>696</v>
      </c>
      <c r="G458" s="205"/>
      <c r="H458" s="209">
        <v>39.228999999999999</v>
      </c>
      <c r="I458" s="210"/>
      <c r="J458" s="205"/>
      <c r="K458" s="205"/>
      <c r="L458" s="211"/>
      <c r="M458" s="212"/>
      <c r="N458" s="213"/>
      <c r="O458" s="213"/>
      <c r="P458" s="213"/>
      <c r="Q458" s="213"/>
      <c r="R458" s="213"/>
      <c r="S458" s="213"/>
      <c r="T458" s="214"/>
      <c r="AT458" s="215" t="s">
        <v>160</v>
      </c>
      <c r="AU458" s="215" t="s">
        <v>158</v>
      </c>
      <c r="AV458" s="11" t="s">
        <v>158</v>
      </c>
      <c r="AW458" s="11" t="s">
        <v>36</v>
      </c>
      <c r="AX458" s="11" t="s">
        <v>73</v>
      </c>
      <c r="AY458" s="215" t="s">
        <v>150</v>
      </c>
    </row>
    <row r="459" spans="2:65" s="14" customFormat="1" ht="13.5">
      <c r="B459" s="247"/>
      <c r="C459" s="248"/>
      <c r="D459" s="206" t="s">
        <v>160</v>
      </c>
      <c r="E459" s="249" t="s">
        <v>23</v>
      </c>
      <c r="F459" s="250" t="s">
        <v>449</v>
      </c>
      <c r="G459" s="248"/>
      <c r="H459" s="251">
        <v>72.697999999999993</v>
      </c>
      <c r="I459" s="252"/>
      <c r="J459" s="248"/>
      <c r="K459" s="248"/>
      <c r="L459" s="253"/>
      <c r="M459" s="254"/>
      <c r="N459" s="255"/>
      <c r="O459" s="255"/>
      <c r="P459" s="255"/>
      <c r="Q459" s="255"/>
      <c r="R459" s="255"/>
      <c r="S459" s="255"/>
      <c r="T459" s="256"/>
      <c r="AT459" s="257" t="s">
        <v>160</v>
      </c>
      <c r="AU459" s="257" t="s">
        <v>158</v>
      </c>
      <c r="AV459" s="14" t="s">
        <v>169</v>
      </c>
      <c r="AW459" s="14" t="s">
        <v>36</v>
      </c>
      <c r="AX459" s="14" t="s">
        <v>73</v>
      </c>
      <c r="AY459" s="257" t="s">
        <v>150</v>
      </c>
    </row>
    <row r="460" spans="2:65" s="13" customFormat="1" ht="13.5">
      <c r="B460" s="227"/>
      <c r="C460" s="228"/>
      <c r="D460" s="206" t="s">
        <v>160</v>
      </c>
      <c r="E460" s="229" t="s">
        <v>23</v>
      </c>
      <c r="F460" s="230" t="s">
        <v>697</v>
      </c>
      <c r="G460" s="228"/>
      <c r="H460" s="229" t="s">
        <v>23</v>
      </c>
      <c r="I460" s="231"/>
      <c r="J460" s="228"/>
      <c r="K460" s="228"/>
      <c r="L460" s="232"/>
      <c r="M460" s="233"/>
      <c r="N460" s="234"/>
      <c r="O460" s="234"/>
      <c r="P460" s="234"/>
      <c r="Q460" s="234"/>
      <c r="R460" s="234"/>
      <c r="S460" s="234"/>
      <c r="T460" s="235"/>
      <c r="AT460" s="236" t="s">
        <v>160</v>
      </c>
      <c r="AU460" s="236" t="s">
        <v>158</v>
      </c>
      <c r="AV460" s="13" t="s">
        <v>78</v>
      </c>
      <c r="AW460" s="13" t="s">
        <v>36</v>
      </c>
      <c r="AX460" s="13" t="s">
        <v>73</v>
      </c>
      <c r="AY460" s="236" t="s">
        <v>150</v>
      </c>
    </row>
    <row r="461" spans="2:65" s="11" customFormat="1" ht="13.5">
      <c r="B461" s="204"/>
      <c r="C461" s="205"/>
      <c r="D461" s="206" t="s">
        <v>160</v>
      </c>
      <c r="E461" s="207" t="s">
        <v>23</v>
      </c>
      <c r="F461" s="208" t="s">
        <v>695</v>
      </c>
      <c r="G461" s="205"/>
      <c r="H461" s="209">
        <v>33.469000000000001</v>
      </c>
      <c r="I461" s="210"/>
      <c r="J461" s="205"/>
      <c r="K461" s="205"/>
      <c r="L461" s="211"/>
      <c r="M461" s="212"/>
      <c r="N461" s="213"/>
      <c r="O461" s="213"/>
      <c r="P461" s="213"/>
      <c r="Q461" s="213"/>
      <c r="R461" s="213"/>
      <c r="S461" s="213"/>
      <c r="T461" s="214"/>
      <c r="AT461" s="215" t="s">
        <v>160</v>
      </c>
      <c r="AU461" s="215" t="s">
        <v>158</v>
      </c>
      <c r="AV461" s="11" t="s">
        <v>158</v>
      </c>
      <c r="AW461" s="11" t="s">
        <v>36</v>
      </c>
      <c r="AX461" s="11" t="s">
        <v>73</v>
      </c>
      <c r="AY461" s="215" t="s">
        <v>150</v>
      </c>
    </row>
    <row r="462" spans="2:65" s="11" customFormat="1" ht="13.5">
      <c r="B462" s="204"/>
      <c r="C462" s="205"/>
      <c r="D462" s="206" t="s">
        <v>160</v>
      </c>
      <c r="E462" s="207" t="s">
        <v>23</v>
      </c>
      <c r="F462" s="208" t="s">
        <v>698</v>
      </c>
      <c r="G462" s="205"/>
      <c r="H462" s="209">
        <v>7.8449999999999998</v>
      </c>
      <c r="I462" s="210"/>
      <c r="J462" s="205"/>
      <c r="K462" s="205"/>
      <c r="L462" s="211"/>
      <c r="M462" s="212"/>
      <c r="N462" s="213"/>
      <c r="O462" s="213"/>
      <c r="P462" s="213"/>
      <c r="Q462" s="213"/>
      <c r="R462" s="213"/>
      <c r="S462" s="213"/>
      <c r="T462" s="214"/>
      <c r="AT462" s="215" t="s">
        <v>160</v>
      </c>
      <c r="AU462" s="215" t="s">
        <v>158</v>
      </c>
      <c r="AV462" s="11" t="s">
        <v>158</v>
      </c>
      <c r="AW462" s="11" t="s">
        <v>36</v>
      </c>
      <c r="AX462" s="11" t="s">
        <v>73</v>
      </c>
      <c r="AY462" s="215" t="s">
        <v>150</v>
      </c>
    </row>
    <row r="463" spans="2:65" s="12" customFormat="1" ht="13.5">
      <c r="B463" s="216"/>
      <c r="C463" s="217"/>
      <c r="D463" s="206" t="s">
        <v>160</v>
      </c>
      <c r="E463" s="218" t="s">
        <v>23</v>
      </c>
      <c r="F463" s="219" t="s">
        <v>163</v>
      </c>
      <c r="G463" s="217"/>
      <c r="H463" s="220">
        <v>114.012</v>
      </c>
      <c r="I463" s="221"/>
      <c r="J463" s="217"/>
      <c r="K463" s="217"/>
      <c r="L463" s="222"/>
      <c r="M463" s="223"/>
      <c r="N463" s="224"/>
      <c r="O463" s="224"/>
      <c r="P463" s="224"/>
      <c r="Q463" s="224"/>
      <c r="R463" s="224"/>
      <c r="S463" s="224"/>
      <c r="T463" s="225"/>
      <c r="AT463" s="226" t="s">
        <v>160</v>
      </c>
      <c r="AU463" s="226" t="s">
        <v>158</v>
      </c>
      <c r="AV463" s="12" t="s">
        <v>157</v>
      </c>
      <c r="AW463" s="12" t="s">
        <v>36</v>
      </c>
      <c r="AX463" s="12" t="s">
        <v>78</v>
      </c>
      <c r="AY463" s="226" t="s">
        <v>150</v>
      </c>
    </row>
    <row r="464" spans="2:65" s="1" customFormat="1" ht="16.5" customHeight="1">
      <c r="B464" s="42"/>
      <c r="C464" s="192" t="s">
        <v>699</v>
      </c>
      <c r="D464" s="192" t="s">
        <v>152</v>
      </c>
      <c r="E464" s="193" t="s">
        <v>700</v>
      </c>
      <c r="F464" s="194" t="s">
        <v>701</v>
      </c>
      <c r="G464" s="195" t="s">
        <v>172</v>
      </c>
      <c r="H464" s="196">
        <v>355.577</v>
      </c>
      <c r="I464" s="197"/>
      <c r="J464" s="198">
        <f>ROUND(I464*H464,2)</f>
        <v>0</v>
      </c>
      <c r="K464" s="194" t="s">
        <v>156</v>
      </c>
      <c r="L464" s="62"/>
      <c r="M464" s="199" t="s">
        <v>23</v>
      </c>
      <c r="N464" s="200" t="s">
        <v>45</v>
      </c>
      <c r="O464" s="43"/>
      <c r="P464" s="201">
        <f>O464*H464</f>
        <v>0</v>
      </c>
      <c r="Q464" s="201">
        <v>0</v>
      </c>
      <c r="R464" s="201">
        <f>Q464*H464</f>
        <v>0</v>
      </c>
      <c r="S464" s="201">
        <v>0</v>
      </c>
      <c r="T464" s="202">
        <f>S464*H464</f>
        <v>0</v>
      </c>
      <c r="AR464" s="24" t="s">
        <v>157</v>
      </c>
      <c r="AT464" s="24" t="s">
        <v>152</v>
      </c>
      <c r="AU464" s="24" t="s">
        <v>158</v>
      </c>
      <c r="AY464" s="24" t="s">
        <v>150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4" t="s">
        <v>158</v>
      </c>
      <c r="BK464" s="203">
        <f>ROUND(I464*H464,2)</f>
        <v>0</v>
      </c>
      <c r="BL464" s="24" t="s">
        <v>157</v>
      </c>
      <c r="BM464" s="24" t="s">
        <v>702</v>
      </c>
    </row>
    <row r="465" spans="2:65" s="11" customFormat="1" ht="13.5">
      <c r="B465" s="204"/>
      <c r="C465" s="205"/>
      <c r="D465" s="206" t="s">
        <v>160</v>
      </c>
      <c r="E465" s="207" t="s">
        <v>23</v>
      </c>
      <c r="F465" s="208" t="s">
        <v>703</v>
      </c>
      <c r="G465" s="205"/>
      <c r="H465" s="209">
        <v>230.65600000000001</v>
      </c>
      <c r="I465" s="210"/>
      <c r="J465" s="205"/>
      <c r="K465" s="205"/>
      <c r="L465" s="211"/>
      <c r="M465" s="212"/>
      <c r="N465" s="213"/>
      <c r="O465" s="213"/>
      <c r="P465" s="213"/>
      <c r="Q465" s="213"/>
      <c r="R465" s="213"/>
      <c r="S465" s="213"/>
      <c r="T465" s="214"/>
      <c r="AT465" s="215" t="s">
        <v>160</v>
      </c>
      <c r="AU465" s="215" t="s">
        <v>158</v>
      </c>
      <c r="AV465" s="11" t="s">
        <v>158</v>
      </c>
      <c r="AW465" s="11" t="s">
        <v>36</v>
      </c>
      <c r="AX465" s="11" t="s">
        <v>73</v>
      </c>
      <c r="AY465" s="215" t="s">
        <v>150</v>
      </c>
    </row>
    <row r="466" spans="2:65" s="11" customFormat="1" ht="13.5">
      <c r="B466" s="204"/>
      <c r="C466" s="205"/>
      <c r="D466" s="206" t="s">
        <v>160</v>
      </c>
      <c r="E466" s="207" t="s">
        <v>23</v>
      </c>
      <c r="F466" s="208" t="s">
        <v>704</v>
      </c>
      <c r="G466" s="205"/>
      <c r="H466" s="209">
        <v>-39.228999999999999</v>
      </c>
      <c r="I466" s="210"/>
      <c r="J466" s="205"/>
      <c r="K466" s="205"/>
      <c r="L466" s="211"/>
      <c r="M466" s="212"/>
      <c r="N466" s="213"/>
      <c r="O466" s="213"/>
      <c r="P466" s="213"/>
      <c r="Q466" s="213"/>
      <c r="R466" s="213"/>
      <c r="S466" s="213"/>
      <c r="T466" s="214"/>
      <c r="AT466" s="215" t="s">
        <v>160</v>
      </c>
      <c r="AU466" s="215" t="s">
        <v>158</v>
      </c>
      <c r="AV466" s="11" t="s">
        <v>158</v>
      </c>
      <c r="AW466" s="11" t="s">
        <v>36</v>
      </c>
      <c r="AX466" s="11" t="s">
        <v>73</v>
      </c>
      <c r="AY466" s="215" t="s">
        <v>150</v>
      </c>
    </row>
    <row r="467" spans="2:65" s="14" customFormat="1" ht="13.5">
      <c r="B467" s="247"/>
      <c r="C467" s="248"/>
      <c r="D467" s="206" t="s">
        <v>160</v>
      </c>
      <c r="E467" s="249" t="s">
        <v>23</v>
      </c>
      <c r="F467" s="250" t="s">
        <v>449</v>
      </c>
      <c r="G467" s="248"/>
      <c r="H467" s="251">
        <v>191.42699999999999</v>
      </c>
      <c r="I467" s="252"/>
      <c r="J467" s="248"/>
      <c r="K467" s="248"/>
      <c r="L467" s="253"/>
      <c r="M467" s="254"/>
      <c r="N467" s="255"/>
      <c r="O467" s="255"/>
      <c r="P467" s="255"/>
      <c r="Q467" s="255"/>
      <c r="R467" s="255"/>
      <c r="S467" s="255"/>
      <c r="T467" s="256"/>
      <c r="AT467" s="257" t="s">
        <v>160</v>
      </c>
      <c r="AU467" s="257" t="s">
        <v>158</v>
      </c>
      <c r="AV467" s="14" t="s">
        <v>169</v>
      </c>
      <c r="AW467" s="14" t="s">
        <v>36</v>
      </c>
      <c r="AX467" s="14" t="s">
        <v>73</v>
      </c>
      <c r="AY467" s="257" t="s">
        <v>150</v>
      </c>
    </row>
    <row r="468" spans="2:65" s="11" customFormat="1" ht="13.5">
      <c r="B468" s="204"/>
      <c r="C468" s="205"/>
      <c r="D468" s="206" t="s">
        <v>160</v>
      </c>
      <c r="E468" s="207" t="s">
        <v>23</v>
      </c>
      <c r="F468" s="208" t="s">
        <v>705</v>
      </c>
      <c r="G468" s="205"/>
      <c r="H468" s="209">
        <v>105.586</v>
      </c>
      <c r="I468" s="210"/>
      <c r="J468" s="205"/>
      <c r="K468" s="205"/>
      <c r="L468" s="211"/>
      <c r="M468" s="212"/>
      <c r="N468" s="213"/>
      <c r="O468" s="213"/>
      <c r="P468" s="213"/>
      <c r="Q468" s="213"/>
      <c r="R468" s="213"/>
      <c r="S468" s="213"/>
      <c r="T468" s="214"/>
      <c r="AT468" s="215" t="s">
        <v>160</v>
      </c>
      <c r="AU468" s="215" t="s">
        <v>158</v>
      </c>
      <c r="AV468" s="11" t="s">
        <v>158</v>
      </c>
      <c r="AW468" s="11" t="s">
        <v>36</v>
      </c>
      <c r="AX468" s="11" t="s">
        <v>73</v>
      </c>
      <c r="AY468" s="215" t="s">
        <v>150</v>
      </c>
    </row>
    <row r="469" spans="2:65" s="11" customFormat="1" ht="27">
      <c r="B469" s="204"/>
      <c r="C469" s="205"/>
      <c r="D469" s="206" t="s">
        <v>160</v>
      </c>
      <c r="E469" s="207" t="s">
        <v>23</v>
      </c>
      <c r="F469" s="208" t="s">
        <v>706</v>
      </c>
      <c r="G469" s="205"/>
      <c r="H469" s="209">
        <v>-28.524000000000001</v>
      </c>
      <c r="I469" s="210"/>
      <c r="J469" s="205"/>
      <c r="K469" s="205"/>
      <c r="L469" s="211"/>
      <c r="M469" s="212"/>
      <c r="N469" s="213"/>
      <c r="O469" s="213"/>
      <c r="P469" s="213"/>
      <c r="Q469" s="213"/>
      <c r="R469" s="213"/>
      <c r="S469" s="213"/>
      <c r="T469" s="214"/>
      <c r="AT469" s="215" t="s">
        <v>160</v>
      </c>
      <c r="AU469" s="215" t="s">
        <v>158</v>
      </c>
      <c r="AV469" s="11" t="s">
        <v>158</v>
      </c>
      <c r="AW469" s="11" t="s">
        <v>36</v>
      </c>
      <c r="AX469" s="11" t="s">
        <v>73</v>
      </c>
      <c r="AY469" s="215" t="s">
        <v>150</v>
      </c>
    </row>
    <row r="470" spans="2:65" s="11" customFormat="1" ht="13.5">
      <c r="B470" s="204"/>
      <c r="C470" s="205"/>
      <c r="D470" s="206" t="s">
        <v>160</v>
      </c>
      <c r="E470" s="207" t="s">
        <v>23</v>
      </c>
      <c r="F470" s="208" t="s">
        <v>707</v>
      </c>
      <c r="G470" s="205"/>
      <c r="H470" s="209">
        <v>30.344000000000001</v>
      </c>
      <c r="I470" s="210"/>
      <c r="J470" s="205"/>
      <c r="K470" s="205"/>
      <c r="L470" s="211"/>
      <c r="M470" s="212"/>
      <c r="N470" s="213"/>
      <c r="O470" s="213"/>
      <c r="P470" s="213"/>
      <c r="Q470" s="213"/>
      <c r="R470" s="213"/>
      <c r="S470" s="213"/>
      <c r="T470" s="214"/>
      <c r="AT470" s="215" t="s">
        <v>160</v>
      </c>
      <c r="AU470" s="215" t="s">
        <v>158</v>
      </c>
      <c r="AV470" s="11" t="s">
        <v>158</v>
      </c>
      <c r="AW470" s="11" t="s">
        <v>36</v>
      </c>
      <c r="AX470" s="11" t="s">
        <v>73</v>
      </c>
      <c r="AY470" s="215" t="s">
        <v>150</v>
      </c>
    </row>
    <row r="471" spans="2:65" s="11" customFormat="1" ht="13.5">
      <c r="B471" s="204"/>
      <c r="C471" s="205"/>
      <c r="D471" s="206" t="s">
        <v>160</v>
      </c>
      <c r="E471" s="207" t="s">
        <v>23</v>
      </c>
      <c r="F471" s="208" t="s">
        <v>708</v>
      </c>
      <c r="G471" s="205"/>
      <c r="H471" s="209">
        <v>4.5</v>
      </c>
      <c r="I471" s="210"/>
      <c r="J471" s="205"/>
      <c r="K471" s="205"/>
      <c r="L471" s="211"/>
      <c r="M471" s="212"/>
      <c r="N471" s="213"/>
      <c r="O471" s="213"/>
      <c r="P471" s="213"/>
      <c r="Q471" s="213"/>
      <c r="R471" s="213"/>
      <c r="S471" s="213"/>
      <c r="T471" s="214"/>
      <c r="AT471" s="215" t="s">
        <v>160</v>
      </c>
      <c r="AU471" s="215" t="s">
        <v>158</v>
      </c>
      <c r="AV471" s="11" t="s">
        <v>158</v>
      </c>
      <c r="AW471" s="11" t="s">
        <v>36</v>
      </c>
      <c r="AX471" s="11" t="s">
        <v>73</v>
      </c>
      <c r="AY471" s="215" t="s">
        <v>150</v>
      </c>
    </row>
    <row r="472" spans="2:65" s="11" customFormat="1" ht="27">
      <c r="B472" s="204"/>
      <c r="C472" s="205"/>
      <c r="D472" s="206" t="s">
        <v>160</v>
      </c>
      <c r="E472" s="207" t="s">
        <v>23</v>
      </c>
      <c r="F472" s="208" t="s">
        <v>709</v>
      </c>
      <c r="G472" s="205"/>
      <c r="H472" s="209">
        <v>6.7439999999999998</v>
      </c>
      <c r="I472" s="210"/>
      <c r="J472" s="205"/>
      <c r="K472" s="205"/>
      <c r="L472" s="211"/>
      <c r="M472" s="212"/>
      <c r="N472" s="213"/>
      <c r="O472" s="213"/>
      <c r="P472" s="213"/>
      <c r="Q472" s="213"/>
      <c r="R472" s="213"/>
      <c r="S472" s="213"/>
      <c r="T472" s="214"/>
      <c r="AT472" s="215" t="s">
        <v>160</v>
      </c>
      <c r="AU472" s="215" t="s">
        <v>158</v>
      </c>
      <c r="AV472" s="11" t="s">
        <v>158</v>
      </c>
      <c r="AW472" s="11" t="s">
        <v>36</v>
      </c>
      <c r="AX472" s="11" t="s">
        <v>73</v>
      </c>
      <c r="AY472" s="215" t="s">
        <v>150</v>
      </c>
    </row>
    <row r="473" spans="2:65" s="11" customFormat="1" ht="13.5">
      <c r="B473" s="204"/>
      <c r="C473" s="205"/>
      <c r="D473" s="206" t="s">
        <v>160</v>
      </c>
      <c r="E473" s="207" t="s">
        <v>23</v>
      </c>
      <c r="F473" s="208" t="s">
        <v>710</v>
      </c>
      <c r="G473" s="205"/>
      <c r="H473" s="209">
        <v>13.5</v>
      </c>
      <c r="I473" s="210"/>
      <c r="J473" s="205"/>
      <c r="K473" s="205"/>
      <c r="L473" s="211"/>
      <c r="M473" s="212"/>
      <c r="N473" s="213"/>
      <c r="O473" s="213"/>
      <c r="P473" s="213"/>
      <c r="Q473" s="213"/>
      <c r="R473" s="213"/>
      <c r="S473" s="213"/>
      <c r="T473" s="214"/>
      <c r="AT473" s="215" t="s">
        <v>160</v>
      </c>
      <c r="AU473" s="215" t="s">
        <v>158</v>
      </c>
      <c r="AV473" s="11" t="s">
        <v>158</v>
      </c>
      <c r="AW473" s="11" t="s">
        <v>36</v>
      </c>
      <c r="AX473" s="11" t="s">
        <v>73</v>
      </c>
      <c r="AY473" s="215" t="s">
        <v>150</v>
      </c>
    </row>
    <row r="474" spans="2:65" s="14" customFormat="1" ht="13.5">
      <c r="B474" s="247"/>
      <c r="C474" s="248"/>
      <c r="D474" s="206" t="s">
        <v>160</v>
      </c>
      <c r="E474" s="249" t="s">
        <v>23</v>
      </c>
      <c r="F474" s="250" t="s">
        <v>449</v>
      </c>
      <c r="G474" s="248"/>
      <c r="H474" s="251">
        <v>132.15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AT474" s="257" t="s">
        <v>160</v>
      </c>
      <c r="AU474" s="257" t="s">
        <v>158</v>
      </c>
      <c r="AV474" s="14" t="s">
        <v>169</v>
      </c>
      <c r="AW474" s="14" t="s">
        <v>36</v>
      </c>
      <c r="AX474" s="14" t="s">
        <v>73</v>
      </c>
      <c r="AY474" s="257" t="s">
        <v>150</v>
      </c>
    </row>
    <row r="475" spans="2:65" s="11" customFormat="1" ht="13.5">
      <c r="B475" s="204"/>
      <c r="C475" s="205"/>
      <c r="D475" s="206" t="s">
        <v>160</v>
      </c>
      <c r="E475" s="207" t="s">
        <v>23</v>
      </c>
      <c r="F475" s="208" t="s">
        <v>504</v>
      </c>
      <c r="G475" s="205"/>
      <c r="H475" s="209">
        <v>25.5</v>
      </c>
      <c r="I475" s="210"/>
      <c r="J475" s="205"/>
      <c r="K475" s="205"/>
      <c r="L475" s="211"/>
      <c r="M475" s="212"/>
      <c r="N475" s="213"/>
      <c r="O475" s="213"/>
      <c r="P475" s="213"/>
      <c r="Q475" s="213"/>
      <c r="R475" s="213"/>
      <c r="S475" s="213"/>
      <c r="T475" s="214"/>
      <c r="AT475" s="215" t="s">
        <v>160</v>
      </c>
      <c r="AU475" s="215" t="s">
        <v>158</v>
      </c>
      <c r="AV475" s="11" t="s">
        <v>158</v>
      </c>
      <c r="AW475" s="11" t="s">
        <v>36</v>
      </c>
      <c r="AX475" s="11" t="s">
        <v>73</v>
      </c>
      <c r="AY475" s="215" t="s">
        <v>150</v>
      </c>
    </row>
    <row r="476" spans="2:65" s="11" customFormat="1" ht="13.5">
      <c r="B476" s="204"/>
      <c r="C476" s="205"/>
      <c r="D476" s="206" t="s">
        <v>160</v>
      </c>
      <c r="E476" s="207" t="s">
        <v>23</v>
      </c>
      <c r="F476" s="208" t="s">
        <v>505</v>
      </c>
      <c r="G476" s="205"/>
      <c r="H476" s="209">
        <v>6.5</v>
      </c>
      <c r="I476" s="210"/>
      <c r="J476" s="205"/>
      <c r="K476" s="205"/>
      <c r="L476" s="211"/>
      <c r="M476" s="212"/>
      <c r="N476" s="213"/>
      <c r="O476" s="213"/>
      <c r="P476" s="213"/>
      <c r="Q476" s="213"/>
      <c r="R476" s="213"/>
      <c r="S476" s="213"/>
      <c r="T476" s="214"/>
      <c r="AT476" s="215" t="s">
        <v>160</v>
      </c>
      <c r="AU476" s="215" t="s">
        <v>158</v>
      </c>
      <c r="AV476" s="11" t="s">
        <v>158</v>
      </c>
      <c r="AW476" s="11" t="s">
        <v>36</v>
      </c>
      <c r="AX476" s="11" t="s">
        <v>73</v>
      </c>
      <c r="AY476" s="215" t="s">
        <v>150</v>
      </c>
    </row>
    <row r="477" spans="2:65" s="14" customFormat="1" ht="13.5">
      <c r="B477" s="247"/>
      <c r="C477" s="248"/>
      <c r="D477" s="206" t="s">
        <v>160</v>
      </c>
      <c r="E477" s="249" t="s">
        <v>23</v>
      </c>
      <c r="F477" s="250" t="s">
        <v>449</v>
      </c>
      <c r="G477" s="248"/>
      <c r="H477" s="251">
        <v>32</v>
      </c>
      <c r="I477" s="252"/>
      <c r="J477" s="248"/>
      <c r="K477" s="248"/>
      <c r="L477" s="253"/>
      <c r="M477" s="254"/>
      <c r="N477" s="255"/>
      <c r="O477" s="255"/>
      <c r="P477" s="255"/>
      <c r="Q477" s="255"/>
      <c r="R477" s="255"/>
      <c r="S477" s="255"/>
      <c r="T477" s="256"/>
      <c r="AT477" s="257" t="s">
        <v>160</v>
      </c>
      <c r="AU477" s="257" t="s">
        <v>158</v>
      </c>
      <c r="AV477" s="14" t="s">
        <v>169</v>
      </c>
      <c r="AW477" s="14" t="s">
        <v>36</v>
      </c>
      <c r="AX477" s="14" t="s">
        <v>73</v>
      </c>
      <c r="AY477" s="257" t="s">
        <v>150</v>
      </c>
    </row>
    <row r="478" spans="2:65" s="12" customFormat="1" ht="13.5">
      <c r="B478" s="216"/>
      <c r="C478" s="217"/>
      <c r="D478" s="206" t="s">
        <v>160</v>
      </c>
      <c r="E478" s="218" t="s">
        <v>23</v>
      </c>
      <c r="F478" s="219" t="s">
        <v>163</v>
      </c>
      <c r="G478" s="217"/>
      <c r="H478" s="220">
        <v>355.577</v>
      </c>
      <c r="I478" s="221"/>
      <c r="J478" s="217"/>
      <c r="K478" s="217"/>
      <c r="L478" s="222"/>
      <c r="M478" s="223"/>
      <c r="N478" s="224"/>
      <c r="O478" s="224"/>
      <c r="P478" s="224"/>
      <c r="Q478" s="224"/>
      <c r="R478" s="224"/>
      <c r="S478" s="224"/>
      <c r="T478" s="225"/>
      <c r="AT478" s="226" t="s">
        <v>160</v>
      </c>
      <c r="AU478" s="226" t="s">
        <v>158</v>
      </c>
      <c r="AV478" s="12" t="s">
        <v>157</v>
      </c>
      <c r="AW478" s="12" t="s">
        <v>36</v>
      </c>
      <c r="AX478" s="12" t="s">
        <v>78</v>
      </c>
      <c r="AY478" s="226" t="s">
        <v>150</v>
      </c>
    </row>
    <row r="479" spans="2:65" s="1" customFormat="1" ht="25.5" customHeight="1">
      <c r="B479" s="42"/>
      <c r="C479" s="192" t="s">
        <v>711</v>
      </c>
      <c r="D479" s="192" t="s">
        <v>152</v>
      </c>
      <c r="E479" s="193" t="s">
        <v>712</v>
      </c>
      <c r="F479" s="194" t="s">
        <v>713</v>
      </c>
      <c r="G479" s="195" t="s">
        <v>155</v>
      </c>
      <c r="H479" s="196">
        <v>4.4859999999999998</v>
      </c>
      <c r="I479" s="197"/>
      <c r="J479" s="198">
        <f>ROUND(I479*H479,2)</f>
        <v>0</v>
      </c>
      <c r="K479" s="194" t="s">
        <v>156</v>
      </c>
      <c r="L479" s="62"/>
      <c r="M479" s="199" t="s">
        <v>23</v>
      </c>
      <c r="N479" s="200" t="s">
        <v>45</v>
      </c>
      <c r="O479" s="43"/>
      <c r="P479" s="201">
        <f>O479*H479</f>
        <v>0</v>
      </c>
      <c r="Q479" s="201">
        <v>2.45329</v>
      </c>
      <c r="R479" s="201">
        <f>Q479*H479</f>
        <v>11.005458939999999</v>
      </c>
      <c r="S479" s="201">
        <v>0</v>
      </c>
      <c r="T479" s="202">
        <f>S479*H479</f>
        <v>0</v>
      </c>
      <c r="AR479" s="24" t="s">
        <v>157</v>
      </c>
      <c r="AT479" s="24" t="s">
        <v>152</v>
      </c>
      <c r="AU479" s="24" t="s">
        <v>158</v>
      </c>
      <c r="AY479" s="24" t="s">
        <v>150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4" t="s">
        <v>158</v>
      </c>
      <c r="BK479" s="203">
        <f>ROUND(I479*H479,2)</f>
        <v>0</v>
      </c>
      <c r="BL479" s="24" t="s">
        <v>157</v>
      </c>
      <c r="BM479" s="24" t="s">
        <v>714</v>
      </c>
    </row>
    <row r="480" spans="2:65" s="11" customFormat="1" ht="13.5">
      <c r="B480" s="204"/>
      <c r="C480" s="205"/>
      <c r="D480" s="206" t="s">
        <v>160</v>
      </c>
      <c r="E480" s="207" t="s">
        <v>23</v>
      </c>
      <c r="F480" s="208" t="s">
        <v>715</v>
      </c>
      <c r="G480" s="205"/>
      <c r="H480" s="209">
        <v>4.4859999999999998</v>
      </c>
      <c r="I480" s="210"/>
      <c r="J480" s="205"/>
      <c r="K480" s="205"/>
      <c r="L480" s="211"/>
      <c r="M480" s="212"/>
      <c r="N480" s="213"/>
      <c r="O480" s="213"/>
      <c r="P480" s="213"/>
      <c r="Q480" s="213"/>
      <c r="R480" s="213"/>
      <c r="S480" s="213"/>
      <c r="T480" s="214"/>
      <c r="AT480" s="215" t="s">
        <v>160</v>
      </c>
      <c r="AU480" s="215" t="s">
        <v>158</v>
      </c>
      <c r="AV480" s="11" t="s">
        <v>158</v>
      </c>
      <c r="AW480" s="11" t="s">
        <v>36</v>
      </c>
      <c r="AX480" s="11" t="s">
        <v>78</v>
      </c>
      <c r="AY480" s="215" t="s">
        <v>150</v>
      </c>
    </row>
    <row r="481" spans="2:65" s="1" customFormat="1" ht="25.5" customHeight="1">
      <c r="B481" s="42"/>
      <c r="C481" s="192" t="s">
        <v>716</v>
      </c>
      <c r="D481" s="192" t="s">
        <v>152</v>
      </c>
      <c r="E481" s="193" t="s">
        <v>717</v>
      </c>
      <c r="F481" s="194" t="s">
        <v>718</v>
      </c>
      <c r="G481" s="195" t="s">
        <v>155</v>
      </c>
      <c r="H481" s="196">
        <v>0.95199999999999996</v>
      </c>
      <c r="I481" s="197"/>
      <c r="J481" s="198">
        <f>ROUND(I481*H481,2)</f>
        <v>0</v>
      </c>
      <c r="K481" s="194" t="s">
        <v>156</v>
      </c>
      <c r="L481" s="62"/>
      <c r="M481" s="199" t="s">
        <v>23</v>
      </c>
      <c r="N481" s="200" t="s">
        <v>45</v>
      </c>
      <c r="O481" s="43"/>
      <c r="P481" s="201">
        <f>O481*H481</f>
        <v>0</v>
      </c>
      <c r="Q481" s="201">
        <v>2.2563399999999998</v>
      </c>
      <c r="R481" s="201">
        <f>Q481*H481</f>
        <v>2.1480356799999996</v>
      </c>
      <c r="S481" s="201">
        <v>0</v>
      </c>
      <c r="T481" s="202">
        <f>S481*H481</f>
        <v>0</v>
      </c>
      <c r="AR481" s="24" t="s">
        <v>157</v>
      </c>
      <c r="AT481" s="24" t="s">
        <v>152</v>
      </c>
      <c r="AU481" s="24" t="s">
        <v>158</v>
      </c>
      <c r="AY481" s="24" t="s">
        <v>150</v>
      </c>
      <c r="BE481" s="203">
        <f>IF(N481="základní",J481,0)</f>
        <v>0</v>
      </c>
      <c r="BF481" s="203">
        <f>IF(N481="snížená",J481,0)</f>
        <v>0</v>
      </c>
      <c r="BG481" s="203">
        <f>IF(N481="zákl. přenesená",J481,0)</f>
        <v>0</v>
      </c>
      <c r="BH481" s="203">
        <f>IF(N481="sníž. přenesená",J481,0)</f>
        <v>0</v>
      </c>
      <c r="BI481" s="203">
        <f>IF(N481="nulová",J481,0)</f>
        <v>0</v>
      </c>
      <c r="BJ481" s="24" t="s">
        <v>158</v>
      </c>
      <c r="BK481" s="203">
        <f>ROUND(I481*H481,2)</f>
        <v>0</v>
      </c>
      <c r="BL481" s="24" t="s">
        <v>157</v>
      </c>
      <c r="BM481" s="24" t="s">
        <v>719</v>
      </c>
    </row>
    <row r="482" spans="2:65" s="11" customFormat="1" ht="13.5">
      <c r="B482" s="204"/>
      <c r="C482" s="205"/>
      <c r="D482" s="206" t="s">
        <v>160</v>
      </c>
      <c r="E482" s="207" t="s">
        <v>23</v>
      </c>
      <c r="F482" s="208" t="s">
        <v>720</v>
      </c>
      <c r="G482" s="205"/>
      <c r="H482" s="209">
        <v>0.95199999999999996</v>
      </c>
      <c r="I482" s="210"/>
      <c r="J482" s="205"/>
      <c r="K482" s="205"/>
      <c r="L482" s="211"/>
      <c r="M482" s="212"/>
      <c r="N482" s="213"/>
      <c r="O482" s="213"/>
      <c r="P482" s="213"/>
      <c r="Q482" s="213"/>
      <c r="R482" s="213"/>
      <c r="S482" s="213"/>
      <c r="T482" s="214"/>
      <c r="AT482" s="215" t="s">
        <v>160</v>
      </c>
      <c r="AU482" s="215" t="s">
        <v>158</v>
      </c>
      <c r="AV482" s="11" t="s">
        <v>158</v>
      </c>
      <c r="AW482" s="11" t="s">
        <v>36</v>
      </c>
      <c r="AX482" s="11" t="s">
        <v>78</v>
      </c>
      <c r="AY482" s="215" t="s">
        <v>150</v>
      </c>
    </row>
    <row r="483" spans="2:65" s="1" customFormat="1" ht="16.5" customHeight="1">
      <c r="B483" s="42"/>
      <c r="C483" s="192" t="s">
        <v>721</v>
      </c>
      <c r="D483" s="192" t="s">
        <v>152</v>
      </c>
      <c r="E483" s="193" t="s">
        <v>722</v>
      </c>
      <c r="F483" s="194" t="s">
        <v>723</v>
      </c>
      <c r="G483" s="195" t="s">
        <v>155</v>
      </c>
      <c r="H483" s="196">
        <v>1.3620000000000001</v>
      </c>
      <c r="I483" s="197"/>
      <c r="J483" s="198">
        <f>ROUND(I483*H483,2)</f>
        <v>0</v>
      </c>
      <c r="K483" s="194" t="s">
        <v>156</v>
      </c>
      <c r="L483" s="62"/>
      <c r="M483" s="199" t="s">
        <v>23</v>
      </c>
      <c r="N483" s="200" t="s">
        <v>45</v>
      </c>
      <c r="O483" s="43"/>
      <c r="P483" s="201">
        <f>O483*H483</f>
        <v>0</v>
      </c>
      <c r="Q483" s="201">
        <v>2.2563399999999998</v>
      </c>
      <c r="R483" s="201">
        <f>Q483*H483</f>
        <v>3.0731350800000001</v>
      </c>
      <c r="S483" s="201">
        <v>0</v>
      </c>
      <c r="T483" s="202">
        <f>S483*H483</f>
        <v>0</v>
      </c>
      <c r="AR483" s="24" t="s">
        <v>157</v>
      </c>
      <c r="AT483" s="24" t="s">
        <v>152</v>
      </c>
      <c r="AU483" s="24" t="s">
        <v>158</v>
      </c>
      <c r="AY483" s="24" t="s">
        <v>150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24" t="s">
        <v>158</v>
      </c>
      <c r="BK483" s="203">
        <f>ROUND(I483*H483,2)</f>
        <v>0</v>
      </c>
      <c r="BL483" s="24" t="s">
        <v>157</v>
      </c>
      <c r="BM483" s="24" t="s">
        <v>724</v>
      </c>
    </row>
    <row r="484" spans="2:65" s="11" customFormat="1" ht="27">
      <c r="B484" s="204"/>
      <c r="C484" s="205"/>
      <c r="D484" s="206" t="s">
        <v>160</v>
      </c>
      <c r="E484" s="207" t="s">
        <v>23</v>
      </c>
      <c r="F484" s="208" t="s">
        <v>725</v>
      </c>
      <c r="G484" s="205"/>
      <c r="H484" s="209">
        <v>0.49299999999999999</v>
      </c>
      <c r="I484" s="210"/>
      <c r="J484" s="205"/>
      <c r="K484" s="205"/>
      <c r="L484" s="211"/>
      <c r="M484" s="212"/>
      <c r="N484" s="213"/>
      <c r="O484" s="213"/>
      <c r="P484" s="213"/>
      <c r="Q484" s="213"/>
      <c r="R484" s="213"/>
      <c r="S484" s="213"/>
      <c r="T484" s="214"/>
      <c r="AT484" s="215" t="s">
        <v>160</v>
      </c>
      <c r="AU484" s="215" t="s">
        <v>158</v>
      </c>
      <c r="AV484" s="11" t="s">
        <v>158</v>
      </c>
      <c r="AW484" s="11" t="s">
        <v>36</v>
      </c>
      <c r="AX484" s="11" t="s">
        <v>73</v>
      </c>
      <c r="AY484" s="215" t="s">
        <v>150</v>
      </c>
    </row>
    <row r="485" spans="2:65" s="11" customFormat="1" ht="27">
      <c r="B485" s="204"/>
      <c r="C485" s="205"/>
      <c r="D485" s="206" t="s">
        <v>160</v>
      </c>
      <c r="E485" s="207" t="s">
        <v>23</v>
      </c>
      <c r="F485" s="208" t="s">
        <v>726</v>
      </c>
      <c r="G485" s="205"/>
      <c r="H485" s="209">
        <v>0.68500000000000005</v>
      </c>
      <c r="I485" s="210"/>
      <c r="J485" s="205"/>
      <c r="K485" s="205"/>
      <c r="L485" s="211"/>
      <c r="M485" s="212"/>
      <c r="N485" s="213"/>
      <c r="O485" s="213"/>
      <c r="P485" s="213"/>
      <c r="Q485" s="213"/>
      <c r="R485" s="213"/>
      <c r="S485" s="213"/>
      <c r="T485" s="214"/>
      <c r="AT485" s="215" t="s">
        <v>160</v>
      </c>
      <c r="AU485" s="215" t="s">
        <v>158</v>
      </c>
      <c r="AV485" s="11" t="s">
        <v>158</v>
      </c>
      <c r="AW485" s="11" t="s">
        <v>36</v>
      </c>
      <c r="AX485" s="11" t="s">
        <v>73</v>
      </c>
      <c r="AY485" s="215" t="s">
        <v>150</v>
      </c>
    </row>
    <row r="486" spans="2:65" s="11" customFormat="1" ht="13.5">
      <c r="B486" s="204"/>
      <c r="C486" s="205"/>
      <c r="D486" s="206" t="s">
        <v>160</v>
      </c>
      <c r="E486" s="207" t="s">
        <v>23</v>
      </c>
      <c r="F486" s="208" t="s">
        <v>727</v>
      </c>
      <c r="G486" s="205"/>
      <c r="H486" s="209">
        <v>0.13100000000000001</v>
      </c>
      <c r="I486" s="210"/>
      <c r="J486" s="205"/>
      <c r="K486" s="205"/>
      <c r="L486" s="211"/>
      <c r="M486" s="212"/>
      <c r="N486" s="213"/>
      <c r="O486" s="213"/>
      <c r="P486" s="213"/>
      <c r="Q486" s="213"/>
      <c r="R486" s="213"/>
      <c r="S486" s="213"/>
      <c r="T486" s="214"/>
      <c r="AT486" s="215" t="s">
        <v>160</v>
      </c>
      <c r="AU486" s="215" t="s">
        <v>158</v>
      </c>
      <c r="AV486" s="11" t="s">
        <v>158</v>
      </c>
      <c r="AW486" s="11" t="s">
        <v>36</v>
      </c>
      <c r="AX486" s="11" t="s">
        <v>73</v>
      </c>
      <c r="AY486" s="215" t="s">
        <v>150</v>
      </c>
    </row>
    <row r="487" spans="2:65" s="11" customFormat="1" ht="13.5">
      <c r="B487" s="204"/>
      <c r="C487" s="205"/>
      <c r="D487" s="206" t="s">
        <v>160</v>
      </c>
      <c r="E487" s="207" t="s">
        <v>23</v>
      </c>
      <c r="F487" s="208" t="s">
        <v>728</v>
      </c>
      <c r="G487" s="205"/>
      <c r="H487" s="209">
        <v>5.2999999999999999E-2</v>
      </c>
      <c r="I487" s="210"/>
      <c r="J487" s="205"/>
      <c r="K487" s="205"/>
      <c r="L487" s="211"/>
      <c r="M487" s="212"/>
      <c r="N487" s="213"/>
      <c r="O487" s="213"/>
      <c r="P487" s="213"/>
      <c r="Q487" s="213"/>
      <c r="R487" s="213"/>
      <c r="S487" s="213"/>
      <c r="T487" s="214"/>
      <c r="AT487" s="215" t="s">
        <v>160</v>
      </c>
      <c r="AU487" s="215" t="s">
        <v>158</v>
      </c>
      <c r="AV487" s="11" t="s">
        <v>158</v>
      </c>
      <c r="AW487" s="11" t="s">
        <v>36</v>
      </c>
      <c r="AX487" s="11" t="s">
        <v>73</v>
      </c>
      <c r="AY487" s="215" t="s">
        <v>150</v>
      </c>
    </row>
    <row r="488" spans="2:65" s="12" customFormat="1" ht="13.5">
      <c r="B488" s="216"/>
      <c r="C488" s="217"/>
      <c r="D488" s="206" t="s">
        <v>160</v>
      </c>
      <c r="E488" s="218" t="s">
        <v>23</v>
      </c>
      <c r="F488" s="219" t="s">
        <v>163</v>
      </c>
      <c r="G488" s="217"/>
      <c r="H488" s="220">
        <v>1.3620000000000001</v>
      </c>
      <c r="I488" s="221"/>
      <c r="J488" s="217"/>
      <c r="K488" s="217"/>
      <c r="L488" s="222"/>
      <c r="M488" s="223"/>
      <c r="N488" s="224"/>
      <c r="O488" s="224"/>
      <c r="P488" s="224"/>
      <c r="Q488" s="224"/>
      <c r="R488" s="224"/>
      <c r="S488" s="224"/>
      <c r="T488" s="225"/>
      <c r="AT488" s="226" t="s">
        <v>160</v>
      </c>
      <c r="AU488" s="226" t="s">
        <v>158</v>
      </c>
      <c r="AV488" s="12" t="s">
        <v>157</v>
      </c>
      <c r="AW488" s="12" t="s">
        <v>36</v>
      </c>
      <c r="AX488" s="12" t="s">
        <v>78</v>
      </c>
      <c r="AY488" s="226" t="s">
        <v>150</v>
      </c>
    </row>
    <row r="489" spans="2:65" s="1" customFormat="1" ht="25.5" customHeight="1">
      <c r="B489" s="42"/>
      <c r="C489" s="192" t="s">
        <v>729</v>
      </c>
      <c r="D489" s="192" t="s">
        <v>152</v>
      </c>
      <c r="E489" s="193" t="s">
        <v>730</v>
      </c>
      <c r="F489" s="194" t="s">
        <v>731</v>
      </c>
      <c r="G489" s="195" t="s">
        <v>155</v>
      </c>
      <c r="H489" s="196">
        <v>4.4859999999999998</v>
      </c>
      <c r="I489" s="197"/>
      <c r="J489" s="198">
        <f>ROUND(I489*H489,2)</f>
        <v>0</v>
      </c>
      <c r="K489" s="194" t="s">
        <v>156</v>
      </c>
      <c r="L489" s="62"/>
      <c r="M489" s="199" t="s">
        <v>23</v>
      </c>
      <c r="N489" s="200" t="s">
        <v>45</v>
      </c>
      <c r="O489" s="43"/>
      <c r="P489" s="201">
        <f>O489*H489</f>
        <v>0</v>
      </c>
      <c r="Q489" s="201">
        <v>0</v>
      </c>
      <c r="R489" s="201">
        <f>Q489*H489</f>
        <v>0</v>
      </c>
      <c r="S489" s="201">
        <v>0</v>
      </c>
      <c r="T489" s="202">
        <f>S489*H489</f>
        <v>0</v>
      </c>
      <c r="AR489" s="24" t="s">
        <v>157</v>
      </c>
      <c r="AT489" s="24" t="s">
        <v>152</v>
      </c>
      <c r="AU489" s="24" t="s">
        <v>158</v>
      </c>
      <c r="AY489" s="24" t="s">
        <v>150</v>
      </c>
      <c r="BE489" s="203">
        <f>IF(N489="základní",J489,0)</f>
        <v>0</v>
      </c>
      <c r="BF489" s="203">
        <f>IF(N489="snížená",J489,0)</f>
        <v>0</v>
      </c>
      <c r="BG489" s="203">
        <f>IF(N489="zákl. přenesená",J489,0)</f>
        <v>0</v>
      </c>
      <c r="BH489" s="203">
        <f>IF(N489="sníž. přenesená",J489,0)</f>
        <v>0</v>
      </c>
      <c r="BI489" s="203">
        <f>IF(N489="nulová",J489,0)</f>
        <v>0</v>
      </c>
      <c r="BJ489" s="24" t="s">
        <v>158</v>
      </c>
      <c r="BK489" s="203">
        <f>ROUND(I489*H489,2)</f>
        <v>0</v>
      </c>
      <c r="BL489" s="24" t="s">
        <v>157</v>
      </c>
      <c r="BM489" s="24" t="s">
        <v>732</v>
      </c>
    </row>
    <row r="490" spans="2:65" s="11" customFormat="1" ht="13.5">
      <c r="B490" s="204"/>
      <c r="C490" s="205"/>
      <c r="D490" s="206" t="s">
        <v>160</v>
      </c>
      <c r="E490" s="207" t="s">
        <v>23</v>
      </c>
      <c r="F490" s="208" t="s">
        <v>715</v>
      </c>
      <c r="G490" s="205"/>
      <c r="H490" s="209">
        <v>4.4859999999999998</v>
      </c>
      <c r="I490" s="210"/>
      <c r="J490" s="205"/>
      <c r="K490" s="205"/>
      <c r="L490" s="211"/>
      <c r="M490" s="212"/>
      <c r="N490" s="213"/>
      <c r="O490" s="213"/>
      <c r="P490" s="213"/>
      <c r="Q490" s="213"/>
      <c r="R490" s="213"/>
      <c r="S490" s="213"/>
      <c r="T490" s="214"/>
      <c r="AT490" s="215" t="s">
        <v>160</v>
      </c>
      <c r="AU490" s="215" t="s">
        <v>158</v>
      </c>
      <c r="AV490" s="11" t="s">
        <v>158</v>
      </c>
      <c r="AW490" s="11" t="s">
        <v>36</v>
      </c>
      <c r="AX490" s="11" t="s">
        <v>78</v>
      </c>
      <c r="AY490" s="215" t="s">
        <v>150</v>
      </c>
    </row>
    <row r="491" spans="2:65" s="1" customFormat="1" ht="25.5" customHeight="1">
      <c r="B491" s="42"/>
      <c r="C491" s="192" t="s">
        <v>733</v>
      </c>
      <c r="D491" s="192" t="s">
        <v>152</v>
      </c>
      <c r="E491" s="193" t="s">
        <v>734</v>
      </c>
      <c r="F491" s="194" t="s">
        <v>735</v>
      </c>
      <c r="G491" s="195" t="s">
        <v>155</v>
      </c>
      <c r="H491" s="196">
        <v>0.95199999999999996</v>
      </c>
      <c r="I491" s="197"/>
      <c r="J491" s="198">
        <f>ROUND(I491*H491,2)</f>
        <v>0</v>
      </c>
      <c r="K491" s="194" t="s">
        <v>156</v>
      </c>
      <c r="L491" s="62"/>
      <c r="M491" s="199" t="s">
        <v>23</v>
      </c>
      <c r="N491" s="200" t="s">
        <v>45</v>
      </c>
      <c r="O491" s="43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AR491" s="24" t="s">
        <v>157</v>
      </c>
      <c r="AT491" s="24" t="s">
        <v>152</v>
      </c>
      <c r="AU491" s="24" t="s">
        <v>158</v>
      </c>
      <c r="AY491" s="24" t="s">
        <v>150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4" t="s">
        <v>158</v>
      </c>
      <c r="BK491" s="203">
        <f>ROUND(I491*H491,2)</f>
        <v>0</v>
      </c>
      <c r="BL491" s="24" t="s">
        <v>157</v>
      </c>
      <c r="BM491" s="24" t="s">
        <v>736</v>
      </c>
    </row>
    <row r="492" spans="2:65" s="11" customFormat="1" ht="13.5">
      <c r="B492" s="204"/>
      <c r="C492" s="205"/>
      <c r="D492" s="206" t="s">
        <v>160</v>
      </c>
      <c r="E492" s="207" t="s">
        <v>23</v>
      </c>
      <c r="F492" s="208" t="s">
        <v>720</v>
      </c>
      <c r="G492" s="205"/>
      <c r="H492" s="209">
        <v>0.95199999999999996</v>
      </c>
      <c r="I492" s="210"/>
      <c r="J492" s="205"/>
      <c r="K492" s="205"/>
      <c r="L492" s="211"/>
      <c r="M492" s="212"/>
      <c r="N492" s="213"/>
      <c r="O492" s="213"/>
      <c r="P492" s="213"/>
      <c r="Q492" s="213"/>
      <c r="R492" s="213"/>
      <c r="S492" s="213"/>
      <c r="T492" s="214"/>
      <c r="AT492" s="215" t="s">
        <v>160</v>
      </c>
      <c r="AU492" s="215" t="s">
        <v>158</v>
      </c>
      <c r="AV492" s="11" t="s">
        <v>158</v>
      </c>
      <c r="AW492" s="11" t="s">
        <v>36</v>
      </c>
      <c r="AX492" s="11" t="s">
        <v>78</v>
      </c>
      <c r="AY492" s="215" t="s">
        <v>150</v>
      </c>
    </row>
    <row r="493" spans="2:65" s="1" customFormat="1" ht="16.5" customHeight="1">
      <c r="B493" s="42"/>
      <c r="C493" s="192" t="s">
        <v>737</v>
      </c>
      <c r="D493" s="192" t="s">
        <v>152</v>
      </c>
      <c r="E493" s="193" t="s">
        <v>738</v>
      </c>
      <c r="F493" s="194" t="s">
        <v>739</v>
      </c>
      <c r="G493" s="195" t="s">
        <v>155</v>
      </c>
      <c r="H493" s="196">
        <v>0.36699999999999999</v>
      </c>
      <c r="I493" s="197"/>
      <c r="J493" s="198">
        <f>ROUND(I493*H493,2)</f>
        <v>0</v>
      </c>
      <c r="K493" s="194" t="s">
        <v>156</v>
      </c>
      <c r="L493" s="62"/>
      <c r="M493" s="199" t="s">
        <v>23</v>
      </c>
      <c r="N493" s="200" t="s">
        <v>45</v>
      </c>
      <c r="O493" s="43"/>
      <c r="P493" s="201">
        <f>O493*H493</f>
        <v>0</v>
      </c>
      <c r="Q493" s="201">
        <v>0</v>
      </c>
      <c r="R493" s="201">
        <f>Q493*H493</f>
        <v>0</v>
      </c>
      <c r="S493" s="201">
        <v>0</v>
      </c>
      <c r="T493" s="202">
        <f>S493*H493</f>
        <v>0</v>
      </c>
      <c r="AR493" s="24" t="s">
        <v>157</v>
      </c>
      <c r="AT493" s="24" t="s">
        <v>152</v>
      </c>
      <c r="AU493" s="24" t="s">
        <v>158</v>
      </c>
      <c r="AY493" s="24" t="s">
        <v>150</v>
      </c>
      <c r="BE493" s="203">
        <f>IF(N493="základní",J493,0)</f>
        <v>0</v>
      </c>
      <c r="BF493" s="203">
        <f>IF(N493="snížená",J493,0)</f>
        <v>0</v>
      </c>
      <c r="BG493" s="203">
        <f>IF(N493="zákl. přenesená",J493,0)</f>
        <v>0</v>
      </c>
      <c r="BH493" s="203">
        <f>IF(N493="sníž. přenesená",J493,0)</f>
        <v>0</v>
      </c>
      <c r="BI493" s="203">
        <f>IF(N493="nulová",J493,0)</f>
        <v>0</v>
      </c>
      <c r="BJ493" s="24" t="s">
        <v>158</v>
      </c>
      <c r="BK493" s="203">
        <f>ROUND(I493*H493,2)</f>
        <v>0</v>
      </c>
      <c r="BL493" s="24" t="s">
        <v>157</v>
      </c>
      <c r="BM493" s="24" t="s">
        <v>740</v>
      </c>
    </row>
    <row r="494" spans="2:65" s="11" customFormat="1" ht="13.5">
      <c r="B494" s="204"/>
      <c r="C494" s="205"/>
      <c r="D494" s="206" t="s">
        <v>160</v>
      </c>
      <c r="E494" s="207" t="s">
        <v>23</v>
      </c>
      <c r="F494" s="208" t="s">
        <v>741</v>
      </c>
      <c r="G494" s="205"/>
      <c r="H494" s="209">
        <v>0.36699999999999999</v>
      </c>
      <c r="I494" s="210"/>
      <c r="J494" s="205"/>
      <c r="K494" s="205"/>
      <c r="L494" s="211"/>
      <c r="M494" s="212"/>
      <c r="N494" s="213"/>
      <c r="O494" s="213"/>
      <c r="P494" s="213"/>
      <c r="Q494" s="213"/>
      <c r="R494" s="213"/>
      <c r="S494" s="213"/>
      <c r="T494" s="214"/>
      <c r="AT494" s="215" t="s">
        <v>160</v>
      </c>
      <c r="AU494" s="215" t="s">
        <v>158</v>
      </c>
      <c r="AV494" s="11" t="s">
        <v>158</v>
      </c>
      <c r="AW494" s="11" t="s">
        <v>36</v>
      </c>
      <c r="AX494" s="11" t="s">
        <v>78</v>
      </c>
      <c r="AY494" s="215" t="s">
        <v>150</v>
      </c>
    </row>
    <row r="495" spans="2:65" s="1" customFormat="1" ht="16.5" customHeight="1">
      <c r="B495" s="42"/>
      <c r="C495" s="192" t="s">
        <v>742</v>
      </c>
      <c r="D495" s="192" t="s">
        <v>152</v>
      </c>
      <c r="E495" s="193" t="s">
        <v>743</v>
      </c>
      <c r="F495" s="194" t="s">
        <v>744</v>
      </c>
      <c r="G495" s="195" t="s">
        <v>155</v>
      </c>
      <c r="H495" s="196">
        <v>0.95199999999999996</v>
      </c>
      <c r="I495" s="197"/>
      <c r="J495" s="198">
        <f>ROUND(I495*H495,2)</f>
        <v>0</v>
      </c>
      <c r="K495" s="194" t="s">
        <v>156</v>
      </c>
      <c r="L495" s="62"/>
      <c r="M495" s="199" t="s">
        <v>23</v>
      </c>
      <c r="N495" s="200" t="s">
        <v>45</v>
      </c>
      <c r="O495" s="43"/>
      <c r="P495" s="201">
        <f>O495*H495</f>
        <v>0</v>
      </c>
      <c r="Q495" s="201">
        <v>0</v>
      </c>
      <c r="R495" s="201">
        <f>Q495*H495</f>
        <v>0</v>
      </c>
      <c r="S495" s="201">
        <v>0</v>
      </c>
      <c r="T495" s="202">
        <f>S495*H495</f>
        <v>0</v>
      </c>
      <c r="AR495" s="24" t="s">
        <v>157</v>
      </c>
      <c r="AT495" s="24" t="s">
        <v>152</v>
      </c>
      <c r="AU495" s="24" t="s">
        <v>158</v>
      </c>
      <c r="AY495" s="24" t="s">
        <v>150</v>
      </c>
      <c r="BE495" s="203">
        <f>IF(N495="základní",J495,0)</f>
        <v>0</v>
      </c>
      <c r="BF495" s="203">
        <f>IF(N495="snížená",J495,0)</f>
        <v>0</v>
      </c>
      <c r="BG495" s="203">
        <f>IF(N495="zákl. přenesená",J495,0)</f>
        <v>0</v>
      </c>
      <c r="BH495" s="203">
        <f>IF(N495="sníž. přenesená",J495,0)</f>
        <v>0</v>
      </c>
      <c r="BI495" s="203">
        <f>IF(N495="nulová",J495,0)</f>
        <v>0</v>
      </c>
      <c r="BJ495" s="24" t="s">
        <v>158</v>
      </c>
      <c r="BK495" s="203">
        <f>ROUND(I495*H495,2)</f>
        <v>0</v>
      </c>
      <c r="BL495" s="24" t="s">
        <v>157</v>
      </c>
      <c r="BM495" s="24" t="s">
        <v>745</v>
      </c>
    </row>
    <row r="496" spans="2:65" s="11" customFormat="1" ht="13.5">
      <c r="B496" s="204"/>
      <c r="C496" s="205"/>
      <c r="D496" s="206" t="s">
        <v>160</v>
      </c>
      <c r="E496" s="207" t="s">
        <v>23</v>
      </c>
      <c r="F496" s="208" t="s">
        <v>720</v>
      </c>
      <c r="G496" s="205"/>
      <c r="H496" s="209">
        <v>0.95199999999999996</v>
      </c>
      <c r="I496" s="210"/>
      <c r="J496" s="205"/>
      <c r="K496" s="205"/>
      <c r="L496" s="211"/>
      <c r="M496" s="212"/>
      <c r="N496" s="213"/>
      <c r="O496" s="213"/>
      <c r="P496" s="213"/>
      <c r="Q496" s="213"/>
      <c r="R496" s="213"/>
      <c r="S496" s="213"/>
      <c r="T496" s="214"/>
      <c r="AT496" s="215" t="s">
        <v>160</v>
      </c>
      <c r="AU496" s="215" t="s">
        <v>158</v>
      </c>
      <c r="AV496" s="11" t="s">
        <v>158</v>
      </c>
      <c r="AW496" s="11" t="s">
        <v>36</v>
      </c>
      <c r="AX496" s="11" t="s">
        <v>78</v>
      </c>
      <c r="AY496" s="215" t="s">
        <v>150</v>
      </c>
    </row>
    <row r="497" spans="2:65" s="1" customFormat="1" ht="16.5" customHeight="1">
      <c r="B497" s="42"/>
      <c r="C497" s="192" t="s">
        <v>746</v>
      </c>
      <c r="D497" s="192" t="s">
        <v>152</v>
      </c>
      <c r="E497" s="193" t="s">
        <v>747</v>
      </c>
      <c r="F497" s="194" t="s">
        <v>748</v>
      </c>
      <c r="G497" s="195" t="s">
        <v>214</v>
      </c>
      <c r="H497" s="196">
        <v>0.14699999999999999</v>
      </c>
      <c r="I497" s="197"/>
      <c r="J497" s="198">
        <f>ROUND(I497*H497,2)</f>
        <v>0</v>
      </c>
      <c r="K497" s="194" t="s">
        <v>156</v>
      </c>
      <c r="L497" s="62"/>
      <c r="M497" s="199" t="s">
        <v>23</v>
      </c>
      <c r="N497" s="200" t="s">
        <v>45</v>
      </c>
      <c r="O497" s="43"/>
      <c r="P497" s="201">
        <f>O497*H497</f>
        <v>0</v>
      </c>
      <c r="Q497" s="201">
        <v>1.06277</v>
      </c>
      <c r="R497" s="201">
        <f>Q497*H497</f>
        <v>0.15622718999999999</v>
      </c>
      <c r="S497" s="201">
        <v>0</v>
      </c>
      <c r="T497" s="202">
        <f>S497*H497</f>
        <v>0</v>
      </c>
      <c r="AR497" s="24" t="s">
        <v>157</v>
      </c>
      <c r="AT497" s="24" t="s">
        <v>152</v>
      </c>
      <c r="AU497" s="24" t="s">
        <v>158</v>
      </c>
      <c r="AY497" s="24" t="s">
        <v>150</v>
      </c>
      <c r="BE497" s="203">
        <f>IF(N497="základní",J497,0)</f>
        <v>0</v>
      </c>
      <c r="BF497" s="203">
        <f>IF(N497="snížená",J497,0)</f>
        <v>0</v>
      </c>
      <c r="BG497" s="203">
        <f>IF(N497="zákl. přenesená",J497,0)</f>
        <v>0</v>
      </c>
      <c r="BH497" s="203">
        <f>IF(N497="sníž. přenesená",J497,0)</f>
        <v>0</v>
      </c>
      <c r="BI497" s="203">
        <f>IF(N497="nulová",J497,0)</f>
        <v>0</v>
      </c>
      <c r="BJ497" s="24" t="s">
        <v>158</v>
      </c>
      <c r="BK497" s="203">
        <f>ROUND(I497*H497,2)</f>
        <v>0</v>
      </c>
      <c r="BL497" s="24" t="s">
        <v>157</v>
      </c>
      <c r="BM497" s="24" t="s">
        <v>749</v>
      </c>
    </row>
    <row r="498" spans="2:65" s="11" customFormat="1" ht="27">
      <c r="B498" s="204"/>
      <c r="C498" s="205"/>
      <c r="D498" s="206" t="s">
        <v>160</v>
      </c>
      <c r="E498" s="207" t="s">
        <v>23</v>
      </c>
      <c r="F498" s="208" t="s">
        <v>750</v>
      </c>
      <c r="G498" s="205"/>
      <c r="H498" s="209">
        <v>0.01</v>
      </c>
      <c r="I498" s="210"/>
      <c r="J498" s="205"/>
      <c r="K498" s="205"/>
      <c r="L498" s="211"/>
      <c r="M498" s="212"/>
      <c r="N498" s="213"/>
      <c r="O498" s="213"/>
      <c r="P498" s="213"/>
      <c r="Q498" s="213"/>
      <c r="R498" s="213"/>
      <c r="S498" s="213"/>
      <c r="T498" s="214"/>
      <c r="AT498" s="215" t="s">
        <v>160</v>
      </c>
      <c r="AU498" s="215" t="s">
        <v>158</v>
      </c>
      <c r="AV498" s="11" t="s">
        <v>158</v>
      </c>
      <c r="AW498" s="11" t="s">
        <v>36</v>
      </c>
      <c r="AX498" s="11" t="s">
        <v>73</v>
      </c>
      <c r="AY498" s="215" t="s">
        <v>150</v>
      </c>
    </row>
    <row r="499" spans="2:65" s="11" customFormat="1" ht="27">
      <c r="B499" s="204"/>
      <c r="C499" s="205"/>
      <c r="D499" s="206" t="s">
        <v>160</v>
      </c>
      <c r="E499" s="207" t="s">
        <v>23</v>
      </c>
      <c r="F499" s="208" t="s">
        <v>751</v>
      </c>
      <c r="G499" s="205"/>
      <c r="H499" s="209">
        <v>2.3E-2</v>
      </c>
      <c r="I499" s="210"/>
      <c r="J499" s="205"/>
      <c r="K499" s="205"/>
      <c r="L499" s="211"/>
      <c r="M499" s="212"/>
      <c r="N499" s="213"/>
      <c r="O499" s="213"/>
      <c r="P499" s="213"/>
      <c r="Q499" s="213"/>
      <c r="R499" s="213"/>
      <c r="S499" s="213"/>
      <c r="T499" s="214"/>
      <c r="AT499" s="215" t="s">
        <v>160</v>
      </c>
      <c r="AU499" s="215" t="s">
        <v>158</v>
      </c>
      <c r="AV499" s="11" t="s">
        <v>158</v>
      </c>
      <c r="AW499" s="11" t="s">
        <v>36</v>
      </c>
      <c r="AX499" s="11" t="s">
        <v>73</v>
      </c>
      <c r="AY499" s="215" t="s">
        <v>150</v>
      </c>
    </row>
    <row r="500" spans="2:65" s="11" customFormat="1" ht="13.5">
      <c r="B500" s="204"/>
      <c r="C500" s="205"/>
      <c r="D500" s="206" t="s">
        <v>160</v>
      </c>
      <c r="E500" s="207" t="s">
        <v>23</v>
      </c>
      <c r="F500" s="208" t="s">
        <v>752</v>
      </c>
      <c r="G500" s="205"/>
      <c r="H500" s="209">
        <v>2.1000000000000001E-2</v>
      </c>
      <c r="I500" s="210"/>
      <c r="J500" s="205"/>
      <c r="K500" s="205"/>
      <c r="L500" s="211"/>
      <c r="M500" s="212"/>
      <c r="N500" s="213"/>
      <c r="O500" s="213"/>
      <c r="P500" s="213"/>
      <c r="Q500" s="213"/>
      <c r="R500" s="213"/>
      <c r="S500" s="213"/>
      <c r="T500" s="214"/>
      <c r="AT500" s="215" t="s">
        <v>160</v>
      </c>
      <c r="AU500" s="215" t="s">
        <v>158</v>
      </c>
      <c r="AV500" s="11" t="s">
        <v>158</v>
      </c>
      <c r="AW500" s="11" t="s">
        <v>36</v>
      </c>
      <c r="AX500" s="11" t="s">
        <v>73</v>
      </c>
      <c r="AY500" s="215" t="s">
        <v>150</v>
      </c>
    </row>
    <row r="501" spans="2:65" s="11" customFormat="1" ht="13.5">
      <c r="B501" s="204"/>
      <c r="C501" s="205"/>
      <c r="D501" s="206" t="s">
        <v>160</v>
      </c>
      <c r="E501" s="207" t="s">
        <v>23</v>
      </c>
      <c r="F501" s="208" t="s">
        <v>753</v>
      </c>
      <c r="G501" s="205"/>
      <c r="H501" s="209">
        <v>9.2999999999999999E-2</v>
      </c>
      <c r="I501" s="210"/>
      <c r="J501" s="205"/>
      <c r="K501" s="205"/>
      <c r="L501" s="211"/>
      <c r="M501" s="212"/>
      <c r="N501" s="213"/>
      <c r="O501" s="213"/>
      <c r="P501" s="213"/>
      <c r="Q501" s="213"/>
      <c r="R501" s="213"/>
      <c r="S501" s="213"/>
      <c r="T501" s="214"/>
      <c r="AT501" s="215" t="s">
        <v>160</v>
      </c>
      <c r="AU501" s="215" t="s">
        <v>158</v>
      </c>
      <c r="AV501" s="11" t="s">
        <v>158</v>
      </c>
      <c r="AW501" s="11" t="s">
        <v>36</v>
      </c>
      <c r="AX501" s="11" t="s">
        <v>73</v>
      </c>
      <c r="AY501" s="215" t="s">
        <v>150</v>
      </c>
    </row>
    <row r="502" spans="2:65" s="12" customFormat="1" ht="13.5">
      <c r="B502" s="216"/>
      <c r="C502" s="217"/>
      <c r="D502" s="206" t="s">
        <v>160</v>
      </c>
      <c r="E502" s="218" t="s">
        <v>23</v>
      </c>
      <c r="F502" s="219" t="s">
        <v>163</v>
      </c>
      <c r="G502" s="217"/>
      <c r="H502" s="220">
        <v>0.14699999999999999</v>
      </c>
      <c r="I502" s="221"/>
      <c r="J502" s="217"/>
      <c r="K502" s="217"/>
      <c r="L502" s="222"/>
      <c r="M502" s="223"/>
      <c r="N502" s="224"/>
      <c r="O502" s="224"/>
      <c r="P502" s="224"/>
      <c r="Q502" s="224"/>
      <c r="R502" s="224"/>
      <c r="S502" s="224"/>
      <c r="T502" s="225"/>
      <c r="AT502" s="226" t="s">
        <v>160</v>
      </c>
      <c r="AU502" s="226" t="s">
        <v>158</v>
      </c>
      <c r="AV502" s="12" t="s">
        <v>157</v>
      </c>
      <c r="AW502" s="12" t="s">
        <v>36</v>
      </c>
      <c r="AX502" s="12" t="s">
        <v>78</v>
      </c>
      <c r="AY502" s="226" t="s">
        <v>150</v>
      </c>
    </row>
    <row r="503" spans="2:65" s="1" customFormat="1" ht="25.5" customHeight="1">
      <c r="B503" s="42"/>
      <c r="C503" s="192" t="s">
        <v>754</v>
      </c>
      <c r="D503" s="192" t="s">
        <v>152</v>
      </c>
      <c r="E503" s="193" t="s">
        <v>755</v>
      </c>
      <c r="F503" s="194" t="s">
        <v>756</v>
      </c>
      <c r="G503" s="195" t="s">
        <v>172</v>
      </c>
      <c r="H503" s="196">
        <v>4.843</v>
      </c>
      <c r="I503" s="197"/>
      <c r="J503" s="198">
        <f>ROUND(I503*H503,2)</f>
        <v>0</v>
      </c>
      <c r="K503" s="194" t="s">
        <v>156</v>
      </c>
      <c r="L503" s="62"/>
      <c r="M503" s="199" t="s">
        <v>23</v>
      </c>
      <c r="N503" s="200" t="s">
        <v>45</v>
      </c>
      <c r="O503" s="43"/>
      <c r="P503" s="201">
        <f>O503*H503</f>
        <v>0</v>
      </c>
      <c r="Q503" s="201">
        <v>4.2000000000000003E-2</v>
      </c>
      <c r="R503" s="201">
        <f>Q503*H503</f>
        <v>0.203406</v>
      </c>
      <c r="S503" s="201">
        <v>0</v>
      </c>
      <c r="T503" s="202">
        <f>S503*H503</f>
        <v>0</v>
      </c>
      <c r="AR503" s="24" t="s">
        <v>157</v>
      </c>
      <c r="AT503" s="24" t="s">
        <v>152</v>
      </c>
      <c r="AU503" s="24" t="s">
        <v>158</v>
      </c>
      <c r="AY503" s="24" t="s">
        <v>150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4" t="s">
        <v>158</v>
      </c>
      <c r="BK503" s="203">
        <f>ROUND(I503*H503,2)</f>
        <v>0</v>
      </c>
      <c r="BL503" s="24" t="s">
        <v>157</v>
      </c>
      <c r="BM503" s="24" t="s">
        <v>757</v>
      </c>
    </row>
    <row r="504" spans="2:65" s="11" customFormat="1" ht="13.5">
      <c r="B504" s="204"/>
      <c r="C504" s="205"/>
      <c r="D504" s="206" t="s">
        <v>160</v>
      </c>
      <c r="E504" s="207" t="s">
        <v>23</v>
      </c>
      <c r="F504" s="208" t="s">
        <v>758</v>
      </c>
      <c r="G504" s="205"/>
      <c r="H504" s="209">
        <v>4.843</v>
      </c>
      <c r="I504" s="210"/>
      <c r="J504" s="205"/>
      <c r="K504" s="205"/>
      <c r="L504" s="211"/>
      <c r="M504" s="212"/>
      <c r="N504" s="213"/>
      <c r="O504" s="213"/>
      <c r="P504" s="213"/>
      <c r="Q504" s="213"/>
      <c r="R504" s="213"/>
      <c r="S504" s="213"/>
      <c r="T504" s="214"/>
      <c r="AT504" s="215" t="s">
        <v>160</v>
      </c>
      <c r="AU504" s="215" t="s">
        <v>158</v>
      </c>
      <c r="AV504" s="11" t="s">
        <v>158</v>
      </c>
      <c r="AW504" s="11" t="s">
        <v>36</v>
      </c>
      <c r="AX504" s="11" t="s">
        <v>78</v>
      </c>
      <c r="AY504" s="215" t="s">
        <v>150</v>
      </c>
    </row>
    <row r="505" spans="2:65" s="1" customFormat="1" ht="25.5" customHeight="1">
      <c r="B505" s="42"/>
      <c r="C505" s="192" t="s">
        <v>759</v>
      </c>
      <c r="D505" s="192" t="s">
        <v>152</v>
      </c>
      <c r="E505" s="193" t="s">
        <v>760</v>
      </c>
      <c r="F505" s="194" t="s">
        <v>761</v>
      </c>
      <c r="G505" s="195" t="s">
        <v>172</v>
      </c>
      <c r="H505" s="196">
        <v>2.2400000000000002</v>
      </c>
      <c r="I505" s="197"/>
      <c r="J505" s="198">
        <f>ROUND(I505*H505,2)</f>
        <v>0</v>
      </c>
      <c r="K505" s="194" t="s">
        <v>156</v>
      </c>
      <c r="L505" s="62"/>
      <c r="M505" s="199" t="s">
        <v>23</v>
      </c>
      <c r="N505" s="200" t="s">
        <v>45</v>
      </c>
      <c r="O505" s="43"/>
      <c r="P505" s="201">
        <f>O505*H505</f>
        <v>0</v>
      </c>
      <c r="Q505" s="201">
        <v>6.3E-2</v>
      </c>
      <c r="R505" s="201">
        <f>Q505*H505</f>
        <v>0.14112000000000002</v>
      </c>
      <c r="S505" s="201">
        <v>0</v>
      </c>
      <c r="T505" s="202">
        <f>S505*H505</f>
        <v>0</v>
      </c>
      <c r="AR505" s="24" t="s">
        <v>157</v>
      </c>
      <c r="AT505" s="24" t="s">
        <v>152</v>
      </c>
      <c r="AU505" s="24" t="s">
        <v>158</v>
      </c>
      <c r="AY505" s="24" t="s">
        <v>150</v>
      </c>
      <c r="BE505" s="203">
        <f>IF(N505="základní",J505,0)</f>
        <v>0</v>
      </c>
      <c r="BF505" s="203">
        <f>IF(N505="snížená",J505,0)</f>
        <v>0</v>
      </c>
      <c r="BG505" s="203">
        <f>IF(N505="zákl. přenesená",J505,0)</f>
        <v>0</v>
      </c>
      <c r="BH505" s="203">
        <f>IF(N505="sníž. přenesená",J505,0)</f>
        <v>0</v>
      </c>
      <c r="BI505" s="203">
        <f>IF(N505="nulová",J505,0)</f>
        <v>0</v>
      </c>
      <c r="BJ505" s="24" t="s">
        <v>158</v>
      </c>
      <c r="BK505" s="203">
        <f>ROUND(I505*H505,2)</f>
        <v>0</v>
      </c>
      <c r="BL505" s="24" t="s">
        <v>157</v>
      </c>
      <c r="BM505" s="24" t="s">
        <v>762</v>
      </c>
    </row>
    <row r="506" spans="2:65" s="11" customFormat="1" ht="13.5">
      <c r="B506" s="204"/>
      <c r="C506" s="205"/>
      <c r="D506" s="206" t="s">
        <v>160</v>
      </c>
      <c r="E506" s="207" t="s">
        <v>23</v>
      </c>
      <c r="F506" s="208" t="s">
        <v>763</v>
      </c>
      <c r="G506" s="205"/>
      <c r="H506" s="209">
        <v>0.3</v>
      </c>
      <c r="I506" s="210"/>
      <c r="J506" s="205"/>
      <c r="K506" s="205"/>
      <c r="L506" s="211"/>
      <c r="M506" s="212"/>
      <c r="N506" s="213"/>
      <c r="O506" s="213"/>
      <c r="P506" s="213"/>
      <c r="Q506" s="213"/>
      <c r="R506" s="213"/>
      <c r="S506" s="213"/>
      <c r="T506" s="214"/>
      <c r="AT506" s="215" t="s">
        <v>160</v>
      </c>
      <c r="AU506" s="215" t="s">
        <v>158</v>
      </c>
      <c r="AV506" s="11" t="s">
        <v>158</v>
      </c>
      <c r="AW506" s="11" t="s">
        <v>36</v>
      </c>
      <c r="AX506" s="11" t="s">
        <v>73</v>
      </c>
      <c r="AY506" s="215" t="s">
        <v>150</v>
      </c>
    </row>
    <row r="507" spans="2:65" s="11" customFormat="1" ht="13.5">
      <c r="B507" s="204"/>
      <c r="C507" s="205"/>
      <c r="D507" s="206" t="s">
        <v>160</v>
      </c>
      <c r="E507" s="207" t="s">
        <v>23</v>
      </c>
      <c r="F507" s="208" t="s">
        <v>764</v>
      </c>
      <c r="G507" s="205"/>
      <c r="H507" s="209">
        <v>1.44</v>
      </c>
      <c r="I507" s="210"/>
      <c r="J507" s="205"/>
      <c r="K507" s="205"/>
      <c r="L507" s="211"/>
      <c r="M507" s="212"/>
      <c r="N507" s="213"/>
      <c r="O507" s="213"/>
      <c r="P507" s="213"/>
      <c r="Q507" s="213"/>
      <c r="R507" s="213"/>
      <c r="S507" s="213"/>
      <c r="T507" s="214"/>
      <c r="AT507" s="215" t="s">
        <v>160</v>
      </c>
      <c r="AU507" s="215" t="s">
        <v>158</v>
      </c>
      <c r="AV507" s="11" t="s">
        <v>158</v>
      </c>
      <c r="AW507" s="11" t="s">
        <v>36</v>
      </c>
      <c r="AX507" s="11" t="s">
        <v>73</v>
      </c>
      <c r="AY507" s="215" t="s">
        <v>150</v>
      </c>
    </row>
    <row r="508" spans="2:65" s="11" customFormat="1" ht="13.5">
      <c r="B508" s="204"/>
      <c r="C508" s="205"/>
      <c r="D508" s="206" t="s">
        <v>160</v>
      </c>
      <c r="E508" s="207" t="s">
        <v>23</v>
      </c>
      <c r="F508" s="208" t="s">
        <v>765</v>
      </c>
      <c r="G508" s="205"/>
      <c r="H508" s="209">
        <v>0.5</v>
      </c>
      <c r="I508" s="210"/>
      <c r="J508" s="205"/>
      <c r="K508" s="205"/>
      <c r="L508" s="211"/>
      <c r="M508" s="212"/>
      <c r="N508" s="213"/>
      <c r="O508" s="213"/>
      <c r="P508" s="213"/>
      <c r="Q508" s="213"/>
      <c r="R508" s="213"/>
      <c r="S508" s="213"/>
      <c r="T508" s="214"/>
      <c r="AT508" s="215" t="s">
        <v>160</v>
      </c>
      <c r="AU508" s="215" t="s">
        <v>158</v>
      </c>
      <c r="AV508" s="11" t="s">
        <v>158</v>
      </c>
      <c r="AW508" s="11" t="s">
        <v>36</v>
      </c>
      <c r="AX508" s="11" t="s">
        <v>73</v>
      </c>
      <c r="AY508" s="215" t="s">
        <v>150</v>
      </c>
    </row>
    <row r="509" spans="2:65" s="12" customFormat="1" ht="13.5">
      <c r="B509" s="216"/>
      <c r="C509" s="217"/>
      <c r="D509" s="206" t="s">
        <v>160</v>
      </c>
      <c r="E509" s="218" t="s">
        <v>23</v>
      </c>
      <c r="F509" s="219" t="s">
        <v>163</v>
      </c>
      <c r="G509" s="217"/>
      <c r="H509" s="220">
        <v>2.2400000000000002</v>
      </c>
      <c r="I509" s="221"/>
      <c r="J509" s="217"/>
      <c r="K509" s="217"/>
      <c r="L509" s="222"/>
      <c r="M509" s="223"/>
      <c r="N509" s="224"/>
      <c r="O509" s="224"/>
      <c r="P509" s="224"/>
      <c r="Q509" s="224"/>
      <c r="R509" s="224"/>
      <c r="S509" s="224"/>
      <c r="T509" s="225"/>
      <c r="AT509" s="226" t="s">
        <v>160</v>
      </c>
      <c r="AU509" s="226" t="s">
        <v>158</v>
      </c>
      <c r="AV509" s="12" t="s">
        <v>157</v>
      </c>
      <c r="AW509" s="12" t="s">
        <v>36</v>
      </c>
      <c r="AX509" s="12" t="s">
        <v>78</v>
      </c>
      <c r="AY509" s="226" t="s">
        <v>150</v>
      </c>
    </row>
    <row r="510" spans="2:65" s="1" customFormat="1" ht="16.5" customHeight="1">
      <c r="B510" s="42"/>
      <c r="C510" s="192" t="s">
        <v>766</v>
      </c>
      <c r="D510" s="192" t="s">
        <v>152</v>
      </c>
      <c r="E510" s="193" t="s">
        <v>767</v>
      </c>
      <c r="F510" s="194" t="s">
        <v>768</v>
      </c>
      <c r="G510" s="195" t="s">
        <v>172</v>
      </c>
      <c r="H510" s="196">
        <v>4.9450000000000003</v>
      </c>
      <c r="I510" s="197"/>
      <c r="J510" s="198">
        <f>ROUND(I510*H510,2)</f>
        <v>0</v>
      </c>
      <c r="K510" s="194" t="s">
        <v>156</v>
      </c>
      <c r="L510" s="62"/>
      <c r="M510" s="199" t="s">
        <v>23</v>
      </c>
      <c r="N510" s="200" t="s">
        <v>45</v>
      </c>
      <c r="O510" s="43"/>
      <c r="P510" s="201">
        <f>O510*H510</f>
        <v>0</v>
      </c>
      <c r="Q510" s="201">
        <v>0.1231</v>
      </c>
      <c r="R510" s="201">
        <f>Q510*H510</f>
        <v>0.60872950000000003</v>
      </c>
      <c r="S510" s="201">
        <v>0</v>
      </c>
      <c r="T510" s="202">
        <f>S510*H510</f>
        <v>0</v>
      </c>
      <c r="AR510" s="24" t="s">
        <v>157</v>
      </c>
      <c r="AT510" s="24" t="s">
        <v>152</v>
      </c>
      <c r="AU510" s="24" t="s">
        <v>158</v>
      </c>
      <c r="AY510" s="24" t="s">
        <v>150</v>
      </c>
      <c r="BE510" s="203">
        <f>IF(N510="základní",J510,0)</f>
        <v>0</v>
      </c>
      <c r="BF510" s="203">
        <f>IF(N510="snížená",J510,0)</f>
        <v>0</v>
      </c>
      <c r="BG510" s="203">
        <f>IF(N510="zákl. přenesená",J510,0)</f>
        <v>0</v>
      </c>
      <c r="BH510" s="203">
        <f>IF(N510="sníž. přenesená",J510,0)</f>
        <v>0</v>
      </c>
      <c r="BI510" s="203">
        <f>IF(N510="nulová",J510,0)</f>
        <v>0</v>
      </c>
      <c r="BJ510" s="24" t="s">
        <v>158</v>
      </c>
      <c r="BK510" s="203">
        <f>ROUND(I510*H510,2)</f>
        <v>0</v>
      </c>
      <c r="BL510" s="24" t="s">
        <v>157</v>
      </c>
      <c r="BM510" s="24" t="s">
        <v>769</v>
      </c>
    </row>
    <row r="511" spans="2:65" s="11" customFormat="1" ht="13.5">
      <c r="B511" s="204"/>
      <c r="C511" s="205"/>
      <c r="D511" s="206" t="s">
        <v>160</v>
      </c>
      <c r="E511" s="207" t="s">
        <v>23</v>
      </c>
      <c r="F511" s="208" t="s">
        <v>770</v>
      </c>
      <c r="G511" s="205"/>
      <c r="H511" s="209">
        <v>4.9450000000000003</v>
      </c>
      <c r="I511" s="210"/>
      <c r="J511" s="205"/>
      <c r="K511" s="205"/>
      <c r="L511" s="211"/>
      <c r="M511" s="212"/>
      <c r="N511" s="213"/>
      <c r="O511" s="213"/>
      <c r="P511" s="213"/>
      <c r="Q511" s="213"/>
      <c r="R511" s="213"/>
      <c r="S511" s="213"/>
      <c r="T511" s="214"/>
      <c r="AT511" s="215" t="s">
        <v>160</v>
      </c>
      <c r="AU511" s="215" t="s">
        <v>158</v>
      </c>
      <c r="AV511" s="11" t="s">
        <v>158</v>
      </c>
      <c r="AW511" s="11" t="s">
        <v>36</v>
      </c>
      <c r="AX511" s="11" t="s">
        <v>78</v>
      </c>
      <c r="AY511" s="215" t="s">
        <v>150</v>
      </c>
    </row>
    <row r="512" spans="2:65" s="1" customFormat="1" ht="16.5" customHeight="1">
      <c r="B512" s="42"/>
      <c r="C512" s="192" t="s">
        <v>771</v>
      </c>
      <c r="D512" s="192" t="s">
        <v>152</v>
      </c>
      <c r="E512" s="193" t="s">
        <v>772</v>
      </c>
      <c r="F512" s="194" t="s">
        <v>773</v>
      </c>
      <c r="G512" s="195" t="s">
        <v>172</v>
      </c>
      <c r="H512" s="196">
        <v>69.02</v>
      </c>
      <c r="I512" s="197"/>
      <c r="J512" s="198">
        <f>ROUND(I512*H512,2)</f>
        <v>0</v>
      </c>
      <c r="K512" s="194" t="s">
        <v>156</v>
      </c>
      <c r="L512" s="62"/>
      <c r="M512" s="199" t="s">
        <v>23</v>
      </c>
      <c r="N512" s="200" t="s">
        <v>45</v>
      </c>
      <c r="O512" s="43"/>
      <c r="P512" s="201">
        <f>O512*H512</f>
        <v>0</v>
      </c>
      <c r="Q512" s="201">
        <v>1.2999999999999999E-4</v>
      </c>
      <c r="R512" s="201">
        <f>Q512*H512</f>
        <v>8.972599999999999E-3</v>
      </c>
      <c r="S512" s="201">
        <v>0</v>
      </c>
      <c r="T512" s="202">
        <f>S512*H512</f>
        <v>0</v>
      </c>
      <c r="AR512" s="24" t="s">
        <v>157</v>
      </c>
      <c r="AT512" s="24" t="s">
        <v>152</v>
      </c>
      <c r="AU512" s="24" t="s">
        <v>158</v>
      </c>
      <c r="AY512" s="24" t="s">
        <v>150</v>
      </c>
      <c r="BE512" s="203">
        <f>IF(N512="základní",J512,0)</f>
        <v>0</v>
      </c>
      <c r="BF512" s="203">
        <f>IF(N512="snížená",J512,0)</f>
        <v>0</v>
      </c>
      <c r="BG512" s="203">
        <f>IF(N512="zákl. přenesená",J512,0)</f>
        <v>0</v>
      </c>
      <c r="BH512" s="203">
        <f>IF(N512="sníž. přenesená",J512,0)</f>
        <v>0</v>
      </c>
      <c r="BI512" s="203">
        <f>IF(N512="nulová",J512,0)</f>
        <v>0</v>
      </c>
      <c r="BJ512" s="24" t="s">
        <v>158</v>
      </c>
      <c r="BK512" s="203">
        <f>ROUND(I512*H512,2)</f>
        <v>0</v>
      </c>
      <c r="BL512" s="24" t="s">
        <v>157</v>
      </c>
      <c r="BM512" s="24" t="s">
        <v>774</v>
      </c>
    </row>
    <row r="513" spans="2:65" s="11" customFormat="1" ht="13.5">
      <c r="B513" s="204"/>
      <c r="C513" s="205"/>
      <c r="D513" s="206" t="s">
        <v>160</v>
      </c>
      <c r="E513" s="207" t="s">
        <v>23</v>
      </c>
      <c r="F513" s="208" t="s">
        <v>775</v>
      </c>
      <c r="G513" s="205"/>
      <c r="H513" s="209">
        <v>69.02</v>
      </c>
      <c r="I513" s="210"/>
      <c r="J513" s="205"/>
      <c r="K513" s="205"/>
      <c r="L513" s="211"/>
      <c r="M513" s="212"/>
      <c r="N513" s="213"/>
      <c r="O513" s="213"/>
      <c r="P513" s="213"/>
      <c r="Q513" s="213"/>
      <c r="R513" s="213"/>
      <c r="S513" s="213"/>
      <c r="T513" s="214"/>
      <c r="AT513" s="215" t="s">
        <v>160</v>
      </c>
      <c r="AU513" s="215" t="s">
        <v>158</v>
      </c>
      <c r="AV513" s="11" t="s">
        <v>158</v>
      </c>
      <c r="AW513" s="11" t="s">
        <v>36</v>
      </c>
      <c r="AX513" s="11" t="s">
        <v>78</v>
      </c>
      <c r="AY513" s="215" t="s">
        <v>150</v>
      </c>
    </row>
    <row r="514" spans="2:65" s="1" customFormat="1" ht="38.25" customHeight="1">
      <c r="B514" s="42"/>
      <c r="C514" s="192" t="s">
        <v>776</v>
      </c>
      <c r="D514" s="192" t="s">
        <v>152</v>
      </c>
      <c r="E514" s="193" t="s">
        <v>777</v>
      </c>
      <c r="F514" s="194" t="s">
        <v>778</v>
      </c>
      <c r="G514" s="195" t="s">
        <v>172</v>
      </c>
      <c r="H514" s="196">
        <v>17.035</v>
      </c>
      <c r="I514" s="197"/>
      <c r="J514" s="198">
        <f>ROUND(I514*H514,2)</f>
        <v>0</v>
      </c>
      <c r="K514" s="194" t="s">
        <v>23</v>
      </c>
      <c r="L514" s="62"/>
      <c r="M514" s="199" t="s">
        <v>23</v>
      </c>
      <c r="N514" s="200" t="s">
        <v>45</v>
      </c>
      <c r="O514" s="43"/>
      <c r="P514" s="201">
        <f>O514*H514</f>
        <v>0</v>
      </c>
      <c r="Q514" s="201">
        <v>5.5000000000000003E-4</v>
      </c>
      <c r="R514" s="201">
        <f>Q514*H514</f>
        <v>9.3692500000000008E-3</v>
      </c>
      <c r="S514" s="201">
        <v>0</v>
      </c>
      <c r="T514" s="202">
        <f>S514*H514</f>
        <v>0</v>
      </c>
      <c r="AR514" s="24" t="s">
        <v>157</v>
      </c>
      <c r="AT514" s="24" t="s">
        <v>152</v>
      </c>
      <c r="AU514" s="24" t="s">
        <v>158</v>
      </c>
      <c r="AY514" s="24" t="s">
        <v>150</v>
      </c>
      <c r="BE514" s="203">
        <f>IF(N514="základní",J514,0)</f>
        <v>0</v>
      </c>
      <c r="BF514" s="203">
        <f>IF(N514="snížená",J514,0)</f>
        <v>0</v>
      </c>
      <c r="BG514" s="203">
        <f>IF(N514="zákl. přenesená",J514,0)</f>
        <v>0</v>
      </c>
      <c r="BH514" s="203">
        <f>IF(N514="sníž. přenesená",J514,0)</f>
        <v>0</v>
      </c>
      <c r="BI514" s="203">
        <f>IF(N514="nulová",J514,0)</f>
        <v>0</v>
      </c>
      <c r="BJ514" s="24" t="s">
        <v>158</v>
      </c>
      <c r="BK514" s="203">
        <f>ROUND(I514*H514,2)</f>
        <v>0</v>
      </c>
      <c r="BL514" s="24" t="s">
        <v>157</v>
      </c>
      <c r="BM514" s="24" t="s">
        <v>779</v>
      </c>
    </row>
    <row r="515" spans="2:65" s="11" customFormat="1" ht="13.5">
      <c r="B515" s="204"/>
      <c r="C515" s="205"/>
      <c r="D515" s="206" t="s">
        <v>160</v>
      </c>
      <c r="E515" s="207" t="s">
        <v>23</v>
      </c>
      <c r="F515" s="208" t="s">
        <v>780</v>
      </c>
      <c r="G515" s="205"/>
      <c r="H515" s="209">
        <v>10.23</v>
      </c>
      <c r="I515" s="210"/>
      <c r="J515" s="205"/>
      <c r="K515" s="205"/>
      <c r="L515" s="211"/>
      <c r="M515" s="212"/>
      <c r="N515" s="213"/>
      <c r="O515" s="213"/>
      <c r="P515" s="213"/>
      <c r="Q515" s="213"/>
      <c r="R515" s="213"/>
      <c r="S515" s="213"/>
      <c r="T515" s="214"/>
      <c r="AT515" s="215" t="s">
        <v>160</v>
      </c>
      <c r="AU515" s="215" t="s">
        <v>158</v>
      </c>
      <c r="AV515" s="11" t="s">
        <v>158</v>
      </c>
      <c r="AW515" s="11" t="s">
        <v>36</v>
      </c>
      <c r="AX515" s="11" t="s">
        <v>73</v>
      </c>
      <c r="AY515" s="215" t="s">
        <v>150</v>
      </c>
    </row>
    <row r="516" spans="2:65" s="11" customFormat="1" ht="13.5">
      <c r="B516" s="204"/>
      <c r="C516" s="205"/>
      <c r="D516" s="206" t="s">
        <v>160</v>
      </c>
      <c r="E516" s="207" t="s">
        <v>23</v>
      </c>
      <c r="F516" s="208" t="s">
        <v>781</v>
      </c>
      <c r="G516" s="205"/>
      <c r="H516" s="209">
        <v>-4.7149999999999999</v>
      </c>
      <c r="I516" s="210"/>
      <c r="J516" s="205"/>
      <c r="K516" s="205"/>
      <c r="L516" s="211"/>
      <c r="M516" s="212"/>
      <c r="N516" s="213"/>
      <c r="O516" s="213"/>
      <c r="P516" s="213"/>
      <c r="Q516" s="213"/>
      <c r="R516" s="213"/>
      <c r="S516" s="213"/>
      <c r="T516" s="214"/>
      <c r="AT516" s="215" t="s">
        <v>160</v>
      </c>
      <c r="AU516" s="215" t="s">
        <v>158</v>
      </c>
      <c r="AV516" s="11" t="s">
        <v>158</v>
      </c>
      <c r="AW516" s="11" t="s">
        <v>36</v>
      </c>
      <c r="AX516" s="11" t="s">
        <v>73</v>
      </c>
      <c r="AY516" s="215" t="s">
        <v>150</v>
      </c>
    </row>
    <row r="517" spans="2:65" s="11" customFormat="1" ht="13.5">
      <c r="B517" s="204"/>
      <c r="C517" s="205"/>
      <c r="D517" s="206" t="s">
        <v>160</v>
      </c>
      <c r="E517" s="207" t="s">
        <v>23</v>
      </c>
      <c r="F517" s="208" t="s">
        <v>782</v>
      </c>
      <c r="G517" s="205"/>
      <c r="H517" s="209">
        <v>11.52</v>
      </c>
      <c r="I517" s="210"/>
      <c r="J517" s="205"/>
      <c r="K517" s="205"/>
      <c r="L517" s="211"/>
      <c r="M517" s="212"/>
      <c r="N517" s="213"/>
      <c r="O517" s="213"/>
      <c r="P517" s="213"/>
      <c r="Q517" s="213"/>
      <c r="R517" s="213"/>
      <c r="S517" s="213"/>
      <c r="T517" s="214"/>
      <c r="AT517" s="215" t="s">
        <v>160</v>
      </c>
      <c r="AU517" s="215" t="s">
        <v>158</v>
      </c>
      <c r="AV517" s="11" t="s">
        <v>158</v>
      </c>
      <c r="AW517" s="11" t="s">
        <v>36</v>
      </c>
      <c r="AX517" s="11" t="s">
        <v>73</v>
      </c>
      <c r="AY517" s="215" t="s">
        <v>150</v>
      </c>
    </row>
    <row r="518" spans="2:65" s="12" customFormat="1" ht="13.5">
      <c r="B518" s="216"/>
      <c r="C518" s="217"/>
      <c r="D518" s="206" t="s">
        <v>160</v>
      </c>
      <c r="E518" s="218" t="s">
        <v>23</v>
      </c>
      <c r="F518" s="219" t="s">
        <v>163</v>
      </c>
      <c r="G518" s="217"/>
      <c r="H518" s="220">
        <v>17.035</v>
      </c>
      <c r="I518" s="221"/>
      <c r="J518" s="217"/>
      <c r="K518" s="217"/>
      <c r="L518" s="222"/>
      <c r="M518" s="223"/>
      <c r="N518" s="224"/>
      <c r="O518" s="224"/>
      <c r="P518" s="224"/>
      <c r="Q518" s="224"/>
      <c r="R518" s="224"/>
      <c r="S518" s="224"/>
      <c r="T518" s="225"/>
      <c r="AT518" s="226" t="s">
        <v>160</v>
      </c>
      <c r="AU518" s="226" t="s">
        <v>158</v>
      </c>
      <c r="AV518" s="12" t="s">
        <v>157</v>
      </c>
      <c r="AW518" s="12" t="s">
        <v>36</v>
      </c>
      <c r="AX518" s="12" t="s">
        <v>78</v>
      </c>
      <c r="AY518" s="226" t="s">
        <v>150</v>
      </c>
    </row>
    <row r="519" spans="2:65" s="1" customFormat="1" ht="25.5" customHeight="1">
      <c r="B519" s="42"/>
      <c r="C519" s="192" t="s">
        <v>783</v>
      </c>
      <c r="D519" s="192" t="s">
        <v>152</v>
      </c>
      <c r="E519" s="193" t="s">
        <v>784</v>
      </c>
      <c r="F519" s="194" t="s">
        <v>785</v>
      </c>
      <c r="G519" s="195" t="s">
        <v>277</v>
      </c>
      <c r="H519" s="196">
        <v>7</v>
      </c>
      <c r="I519" s="197"/>
      <c r="J519" s="198">
        <f>ROUND(I519*H519,2)</f>
        <v>0</v>
      </c>
      <c r="K519" s="194" t="s">
        <v>23</v>
      </c>
      <c r="L519" s="62"/>
      <c r="M519" s="199" t="s">
        <v>23</v>
      </c>
      <c r="N519" s="200" t="s">
        <v>45</v>
      </c>
      <c r="O519" s="43"/>
      <c r="P519" s="201">
        <f>O519*H519</f>
        <v>0</v>
      </c>
      <c r="Q519" s="201">
        <v>0</v>
      </c>
      <c r="R519" s="201">
        <f>Q519*H519</f>
        <v>0</v>
      </c>
      <c r="S519" s="201">
        <v>0</v>
      </c>
      <c r="T519" s="202">
        <f>S519*H519</f>
        <v>0</v>
      </c>
      <c r="AR519" s="24" t="s">
        <v>157</v>
      </c>
      <c r="AT519" s="24" t="s">
        <v>152</v>
      </c>
      <c r="AU519" s="24" t="s">
        <v>158</v>
      </c>
      <c r="AY519" s="24" t="s">
        <v>150</v>
      </c>
      <c r="BE519" s="203">
        <f>IF(N519="základní",J519,0)</f>
        <v>0</v>
      </c>
      <c r="BF519" s="203">
        <f>IF(N519="snížená",J519,0)</f>
        <v>0</v>
      </c>
      <c r="BG519" s="203">
        <f>IF(N519="zákl. přenesená",J519,0)</f>
        <v>0</v>
      </c>
      <c r="BH519" s="203">
        <f>IF(N519="sníž. přenesená",J519,0)</f>
        <v>0</v>
      </c>
      <c r="BI519" s="203">
        <f>IF(N519="nulová",J519,0)</f>
        <v>0</v>
      </c>
      <c r="BJ519" s="24" t="s">
        <v>158</v>
      </c>
      <c r="BK519" s="203">
        <f>ROUND(I519*H519,2)</f>
        <v>0</v>
      </c>
      <c r="BL519" s="24" t="s">
        <v>157</v>
      </c>
      <c r="BM519" s="24" t="s">
        <v>786</v>
      </c>
    </row>
    <row r="520" spans="2:65" s="1" customFormat="1" ht="25.5" customHeight="1">
      <c r="B520" s="42"/>
      <c r="C520" s="192" t="s">
        <v>787</v>
      </c>
      <c r="D520" s="192" t="s">
        <v>152</v>
      </c>
      <c r="E520" s="193" t="s">
        <v>788</v>
      </c>
      <c r="F520" s="194" t="s">
        <v>789</v>
      </c>
      <c r="G520" s="195" t="s">
        <v>330</v>
      </c>
      <c r="H520" s="196">
        <v>19.45</v>
      </c>
      <c r="I520" s="197"/>
      <c r="J520" s="198">
        <f>ROUND(I520*H520,2)</f>
        <v>0</v>
      </c>
      <c r="K520" s="194" t="s">
        <v>23</v>
      </c>
      <c r="L520" s="62"/>
      <c r="M520" s="199" t="s">
        <v>23</v>
      </c>
      <c r="N520" s="200" t="s">
        <v>45</v>
      </c>
      <c r="O520" s="43"/>
      <c r="P520" s="201">
        <f>O520*H520</f>
        <v>0</v>
      </c>
      <c r="Q520" s="201">
        <v>0</v>
      </c>
      <c r="R520" s="201">
        <f>Q520*H520</f>
        <v>0</v>
      </c>
      <c r="S520" s="201">
        <v>0</v>
      </c>
      <c r="T520" s="202">
        <f>S520*H520</f>
        <v>0</v>
      </c>
      <c r="AR520" s="24" t="s">
        <v>157</v>
      </c>
      <c r="AT520" s="24" t="s">
        <v>152</v>
      </c>
      <c r="AU520" s="24" t="s">
        <v>158</v>
      </c>
      <c r="AY520" s="24" t="s">
        <v>150</v>
      </c>
      <c r="BE520" s="203">
        <f>IF(N520="základní",J520,0)</f>
        <v>0</v>
      </c>
      <c r="BF520" s="203">
        <f>IF(N520="snížená",J520,0)</f>
        <v>0</v>
      </c>
      <c r="BG520" s="203">
        <f>IF(N520="zákl. přenesená",J520,0)</f>
        <v>0</v>
      </c>
      <c r="BH520" s="203">
        <f>IF(N520="sníž. přenesená",J520,0)</f>
        <v>0</v>
      </c>
      <c r="BI520" s="203">
        <f>IF(N520="nulová",J520,0)</f>
        <v>0</v>
      </c>
      <c r="BJ520" s="24" t="s">
        <v>158</v>
      </c>
      <c r="BK520" s="203">
        <f>ROUND(I520*H520,2)</f>
        <v>0</v>
      </c>
      <c r="BL520" s="24" t="s">
        <v>157</v>
      </c>
      <c r="BM520" s="24" t="s">
        <v>790</v>
      </c>
    </row>
    <row r="521" spans="2:65" s="11" customFormat="1" ht="13.5">
      <c r="B521" s="204"/>
      <c r="C521" s="205"/>
      <c r="D521" s="206" t="s">
        <v>160</v>
      </c>
      <c r="E521" s="207" t="s">
        <v>23</v>
      </c>
      <c r="F521" s="208" t="s">
        <v>791</v>
      </c>
      <c r="G521" s="205"/>
      <c r="H521" s="209">
        <v>19.45</v>
      </c>
      <c r="I521" s="210"/>
      <c r="J521" s="205"/>
      <c r="K521" s="205"/>
      <c r="L521" s="211"/>
      <c r="M521" s="212"/>
      <c r="N521" s="213"/>
      <c r="O521" s="213"/>
      <c r="P521" s="213"/>
      <c r="Q521" s="213"/>
      <c r="R521" s="213"/>
      <c r="S521" s="213"/>
      <c r="T521" s="214"/>
      <c r="AT521" s="215" t="s">
        <v>160</v>
      </c>
      <c r="AU521" s="215" t="s">
        <v>158</v>
      </c>
      <c r="AV521" s="11" t="s">
        <v>158</v>
      </c>
      <c r="AW521" s="11" t="s">
        <v>36</v>
      </c>
      <c r="AX521" s="11" t="s">
        <v>78</v>
      </c>
      <c r="AY521" s="215" t="s">
        <v>150</v>
      </c>
    </row>
    <row r="522" spans="2:65" s="1" customFormat="1" ht="25.5" customHeight="1">
      <c r="B522" s="42"/>
      <c r="C522" s="192" t="s">
        <v>792</v>
      </c>
      <c r="D522" s="192" t="s">
        <v>152</v>
      </c>
      <c r="E522" s="193" t="s">
        <v>793</v>
      </c>
      <c r="F522" s="194" t="s">
        <v>794</v>
      </c>
      <c r="G522" s="195" t="s">
        <v>330</v>
      </c>
      <c r="H522" s="196">
        <v>50.744999999999997</v>
      </c>
      <c r="I522" s="197"/>
      <c r="J522" s="198">
        <f>ROUND(I522*H522,2)</f>
        <v>0</v>
      </c>
      <c r="K522" s="194" t="s">
        <v>156</v>
      </c>
      <c r="L522" s="62"/>
      <c r="M522" s="199" t="s">
        <v>23</v>
      </c>
      <c r="N522" s="200" t="s">
        <v>45</v>
      </c>
      <c r="O522" s="43"/>
      <c r="P522" s="201">
        <f>O522*H522</f>
        <v>0</v>
      </c>
      <c r="Q522" s="201">
        <v>6.0000000000000002E-5</v>
      </c>
      <c r="R522" s="201">
        <f>Q522*H522</f>
        <v>3.0447E-3</v>
      </c>
      <c r="S522" s="201">
        <v>0</v>
      </c>
      <c r="T522" s="202">
        <f>S522*H522</f>
        <v>0</v>
      </c>
      <c r="AR522" s="24" t="s">
        <v>157</v>
      </c>
      <c r="AT522" s="24" t="s">
        <v>152</v>
      </c>
      <c r="AU522" s="24" t="s">
        <v>158</v>
      </c>
      <c r="AY522" s="24" t="s">
        <v>150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4" t="s">
        <v>158</v>
      </c>
      <c r="BK522" s="203">
        <f>ROUND(I522*H522,2)</f>
        <v>0</v>
      </c>
      <c r="BL522" s="24" t="s">
        <v>157</v>
      </c>
      <c r="BM522" s="24" t="s">
        <v>795</v>
      </c>
    </row>
    <row r="523" spans="2:65" s="13" customFormat="1" ht="13.5">
      <c r="B523" s="227"/>
      <c r="C523" s="228"/>
      <c r="D523" s="206" t="s">
        <v>160</v>
      </c>
      <c r="E523" s="229" t="s">
        <v>23</v>
      </c>
      <c r="F523" s="230" t="s">
        <v>796</v>
      </c>
      <c r="G523" s="228"/>
      <c r="H523" s="229" t="s">
        <v>23</v>
      </c>
      <c r="I523" s="231"/>
      <c r="J523" s="228"/>
      <c r="K523" s="228"/>
      <c r="L523" s="232"/>
      <c r="M523" s="233"/>
      <c r="N523" s="234"/>
      <c r="O523" s="234"/>
      <c r="P523" s="234"/>
      <c r="Q523" s="234"/>
      <c r="R523" s="234"/>
      <c r="S523" s="234"/>
      <c r="T523" s="235"/>
      <c r="AT523" s="236" t="s">
        <v>160</v>
      </c>
      <c r="AU523" s="236" t="s">
        <v>158</v>
      </c>
      <c r="AV523" s="13" t="s">
        <v>78</v>
      </c>
      <c r="AW523" s="13" t="s">
        <v>36</v>
      </c>
      <c r="AX523" s="13" t="s">
        <v>73</v>
      </c>
      <c r="AY523" s="236" t="s">
        <v>150</v>
      </c>
    </row>
    <row r="524" spans="2:65" s="11" customFormat="1" ht="13.5">
      <c r="B524" s="204"/>
      <c r="C524" s="205"/>
      <c r="D524" s="206" t="s">
        <v>160</v>
      </c>
      <c r="E524" s="207" t="s">
        <v>23</v>
      </c>
      <c r="F524" s="208" t="s">
        <v>797</v>
      </c>
      <c r="G524" s="205"/>
      <c r="H524" s="209">
        <v>6.55</v>
      </c>
      <c r="I524" s="210"/>
      <c r="J524" s="205"/>
      <c r="K524" s="205"/>
      <c r="L524" s="211"/>
      <c r="M524" s="212"/>
      <c r="N524" s="213"/>
      <c r="O524" s="213"/>
      <c r="P524" s="213"/>
      <c r="Q524" s="213"/>
      <c r="R524" s="213"/>
      <c r="S524" s="213"/>
      <c r="T524" s="214"/>
      <c r="AT524" s="215" t="s">
        <v>160</v>
      </c>
      <c r="AU524" s="215" t="s">
        <v>158</v>
      </c>
      <c r="AV524" s="11" t="s">
        <v>158</v>
      </c>
      <c r="AW524" s="11" t="s">
        <v>36</v>
      </c>
      <c r="AX524" s="11" t="s">
        <v>73</v>
      </c>
      <c r="AY524" s="215" t="s">
        <v>150</v>
      </c>
    </row>
    <row r="525" spans="2:65" s="11" customFormat="1" ht="13.5">
      <c r="B525" s="204"/>
      <c r="C525" s="205"/>
      <c r="D525" s="206" t="s">
        <v>160</v>
      </c>
      <c r="E525" s="207" t="s">
        <v>23</v>
      </c>
      <c r="F525" s="208" t="s">
        <v>798</v>
      </c>
      <c r="G525" s="205"/>
      <c r="H525" s="209">
        <v>6.9</v>
      </c>
      <c r="I525" s="210"/>
      <c r="J525" s="205"/>
      <c r="K525" s="205"/>
      <c r="L525" s="211"/>
      <c r="M525" s="212"/>
      <c r="N525" s="213"/>
      <c r="O525" s="213"/>
      <c r="P525" s="213"/>
      <c r="Q525" s="213"/>
      <c r="R525" s="213"/>
      <c r="S525" s="213"/>
      <c r="T525" s="214"/>
      <c r="AT525" s="215" t="s">
        <v>160</v>
      </c>
      <c r="AU525" s="215" t="s">
        <v>158</v>
      </c>
      <c r="AV525" s="11" t="s">
        <v>158</v>
      </c>
      <c r="AW525" s="11" t="s">
        <v>36</v>
      </c>
      <c r="AX525" s="11" t="s">
        <v>73</v>
      </c>
      <c r="AY525" s="215" t="s">
        <v>150</v>
      </c>
    </row>
    <row r="526" spans="2:65" s="11" customFormat="1" ht="13.5">
      <c r="B526" s="204"/>
      <c r="C526" s="205"/>
      <c r="D526" s="206" t="s">
        <v>160</v>
      </c>
      <c r="E526" s="207" t="s">
        <v>23</v>
      </c>
      <c r="F526" s="208" t="s">
        <v>799</v>
      </c>
      <c r="G526" s="205"/>
      <c r="H526" s="209">
        <v>37.295000000000002</v>
      </c>
      <c r="I526" s="210"/>
      <c r="J526" s="205"/>
      <c r="K526" s="205"/>
      <c r="L526" s="211"/>
      <c r="M526" s="212"/>
      <c r="N526" s="213"/>
      <c r="O526" s="213"/>
      <c r="P526" s="213"/>
      <c r="Q526" s="213"/>
      <c r="R526" s="213"/>
      <c r="S526" s="213"/>
      <c r="T526" s="214"/>
      <c r="AT526" s="215" t="s">
        <v>160</v>
      </c>
      <c r="AU526" s="215" t="s">
        <v>158</v>
      </c>
      <c r="AV526" s="11" t="s">
        <v>158</v>
      </c>
      <c r="AW526" s="11" t="s">
        <v>36</v>
      </c>
      <c r="AX526" s="11" t="s">
        <v>73</v>
      </c>
      <c r="AY526" s="215" t="s">
        <v>150</v>
      </c>
    </row>
    <row r="527" spans="2:65" s="12" customFormat="1" ht="13.5">
      <c r="B527" s="216"/>
      <c r="C527" s="217"/>
      <c r="D527" s="206" t="s">
        <v>160</v>
      </c>
      <c r="E527" s="218" t="s">
        <v>23</v>
      </c>
      <c r="F527" s="219" t="s">
        <v>163</v>
      </c>
      <c r="G527" s="217"/>
      <c r="H527" s="220">
        <v>50.744999999999997</v>
      </c>
      <c r="I527" s="221"/>
      <c r="J527" s="217"/>
      <c r="K527" s="217"/>
      <c r="L527" s="222"/>
      <c r="M527" s="223"/>
      <c r="N527" s="224"/>
      <c r="O527" s="224"/>
      <c r="P527" s="224"/>
      <c r="Q527" s="224"/>
      <c r="R527" s="224"/>
      <c r="S527" s="224"/>
      <c r="T527" s="225"/>
      <c r="AT527" s="226" t="s">
        <v>160</v>
      </c>
      <c r="AU527" s="226" t="s">
        <v>158</v>
      </c>
      <c r="AV527" s="12" t="s">
        <v>157</v>
      </c>
      <c r="AW527" s="12" t="s">
        <v>36</v>
      </c>
      <c r="AX527" s="12" t="s">
        <v>78</v>
      </c>
      <c r="AY527" s="226" t="s">
        <v>150</v>
      </c>
    </row>
    <row r="528" spans="2:65" s="1" customFormat="1" ht="16.5" customHeight="1">
      <c r="B528" s="42"/>
      <c r="C528" s="192" t="s">
        <v>800</v>
      </c>
      <c r="D528" s="192" t="s">
        <v>152</v>
      </c>
      <c r="E528" s="193" t="s">
        <v>801</v>
      </c>
      <c r="F528" s="194" t="s">
        <v>802</v>
      </c>
      <c r="G528" s="195" t="s">
        <v>330</v>
      </c>
      <c r="H528" s="196">
        <v>12.66</v>
      </c>
      <c r="I528" s="197"/>
      <c r="J528" s="198">
        <f>ROUND(I528*H528,2)</f>
        <v>0</v>
      </c>
      <c r="K528" s="194" t="s">
        <v>156</v>
      </c>
      <c r="L528" s="62"/>
      <c r="M528" s="199" t="s">
        <v>23</v>
      </c>
      <c r="N528" s="200" t="s">
        <v>45</v>
      </c>
      <c r="O528" s="43"/>
      <c r="P528" s="201">
        <f>O528*H528</f>
        <v>0</v>
      </c>
      <c r="Q528" s="201">
        <v>3.6999999999999999E-4</v>
      </c>
      <c r="R528" s="201">
        <f>Q528*H528</f>
        <v>4.6842000000000003E-3</v>
      </c>
      <c r="S528" s="201">
        <v>0</v>
      </c>
      <c r="T528" s="202">
        <f>S528*H528</f>
        <v>0</v>
      </c>
      <c r="AR528" s="24" t="s">
        <v>157</v>
      </c>
      <c r="AT528" s="24" t="s">
        <v>152</v>
      </c>
      <c r="AU528" s="24" t="s">
        <v>158</v>
      </c>
      <c r="AY528" s="24" t="s">
        <v>150</v>
      </c>
      <c r="BE528" s="203">
        <f>IF(N528="základní",J528,0)</f>
        <v>0</v>
      </c>
      <c r="BF528" s="203">
        <f>IF(N528="snížená",J528,0)</f>
        <v>0</v>
      </c>
      <c r="BG528" s="203">
        <f>IF(N528="zákl. přenesená",J528,0)</f>
        <v>0</v>
      </c>
      <c r="BH528" s="203">
        <f>IF(N528="sníž. přenesená",J528,0)</f>
        <v>0</v>
      </c>
      <c r="BI528" s="203">
        <f>IF(N528="nulová",J528,0)</f>
        <v>0</v>
      </c>
      <c r="BJ528" s="24" t="s">
        <v>158</v>
      </c>
      <c r="BK528" s="203">
        <f>ROUND(I528*H528,2)</f>
        <v>0</v>
      </c>
      <c r="BL528" s="24" t="s">
        <v>157</v>
      </c>
      <c r="BM528" s="24" t="s">
        <v>803</v>
      </c>
    </row>
    <row r="529" spans="2:65" s="11" customFormat="1" ht="13.5">
      <c r="B529" s="204"/>
      <c r="C529" s="205"/>
      <c r="D529" s="206" t="s">
        <v>160</v>
      </c>
      <c r="E529" s="207" t="s">
        <v>23</v>
      </c>
      <c r="F529" s="208" t="s">
        <v>804</v>
      </c>
      <c r="G529" s="205"/>
      <c r="H529" s="209">
        <v>12.66</v>
      </c>
      <c r="I529" s="210"/>
      <c r="J529" s="205"/>
      <c r="K529" s="205"/>
      <c r="L529" s="211"/>
      <c r="M529" s="212"/>
      <c r="N529" s="213"/>
      <c r="O529" s="213"/>
      <c r="P529" s="213"/>
      <c r="Q529" s="213"/>
      <c r="R529" s="213"/>
      <c r="S529" s="213"/>
      <c r="T529" s="214"/>
      <c r="AT529" s="215" t="s">
        <v>160</v>
      </c>
      <c r="AU529" s="215" t="s">
        <v>158</v>
      </c>
      <c r="AV529" s="11" t="s">
        <v>158</v>
      </c>
      <c r="AW529" s="11" t="s">
        <v>36</v>
      </c>
      <c r="AX529" s="11" t="s">
        <v>78</v>
      </c>
      <c r="AY529" s="215" t="s">
        <v>150</v>
      </c>
    </row>
    <row r="530" spans="2:65" s="1" customFormat="1" ht="25.5" customHeight="1">
      <c r="B530" s="42"/>
      <c r="C530" s="192" t="s">
        <v>805</v>
      </c>
      <c r="D530" s="192" t="s">
        <v>152</v>
      </c>
      <c r="E530" s="193" t="s">
        <v>806</v>
      </c>
      <c r="F530" s="194" t="s">
        <v>807</v>
      </c>
      <c r="G530" s="195" t="s">
        <v>330</v>
      </c>
      <c r="H530" s="196">
        <v>12.66</v>
      </c>
      <c r="I530" s="197"/>
      <c r="J530" s="198">
        <f>ROUND(I530*H530,2)</f>
        <v>0</v>
      </c>
      <c r="K530" s="194" t="s">
        <v>156</v>
      </c>
      <c r="L530" s="62"/>
      <c r="M530" s="199" t="s">
        <v>23</v>
      </c>
      <c r="N530" s="200" t="s">
        <v>45</v>
      </c>
      <c r="O530" s="43"/>
      <c r="P530" s="201">
        <f>O530*H530</f>
        <v>0</v>
      </c>
      <c r="Q530" s="201">
        <v>1.0000000000000001E-5</v>
      </c>
      <c r="R530" s="201">
        <f>Q530*H530</f>
        <v>1.2660000000000001E-4</v>
      </c>
      <c r="S530" s="201">
        <v>0</v>
      </c>
      <c r="T530" s="202">
        <f>S530*H530</f>
        <v>0</v>
      </c>
      <c r="AR530" s="24" t="s">
        <v>157</v>
      </c>
      <c r="AT530" s="24" t="s">
        <v>152</v>
      </c>
      <c r="AU530" s="24" t="s">
        <v>158</v>
      </c>
      <c r="AY530" s="24" t="s">
        <v>150</v>
      </c>
      <c r="BE530" s="203">
        <f>IF(N530="základní",J530,0)</f>
        <v>0</v>
      </c>
      <c r="BF530" s="203">
        <f>IF(N530="snížená",J530,0)</f>
        <v>0</v>
      </c>
      <c r="BG530" s="203">
        <f>IF(N530="zákl. přenesená",J530,0)</f>
        <v>0</v>
      </c>
      <c r="BH530" s="203">
        <f>IF(N530="sníž. přenesená",J530,0)</f>
        <v>0</v>
      </c>
      <c r="BI530" s="203">
        <f>IF(N530="nulová",J530,0)</f>
        <v>0</v>
      </c>
      <c r="BJ530" s="24" t="s">
        <v>158</v>
      </c>
      <c r="BK530" s="203">
        <f>ROUND(I530*H530,2)</f>
        <v>0</v>
      </c>
      <c r="BL530" s="24" t="s">
        <v>157</v>
      </c>
      <c r="BM530" s="24" t="s">
        <v>808</v>
      </c>
    </row>
    <row r="531" spans="2:65" s="1" customFormat="1" ht="16.5" customHeight="1">
      <c r="B531" s="42"/>
      <c r="C531" s="192" t="s">
        <v>809</v>
      </c>
      <c r="D531" s="192" t="s">
        <v>152</v>
      </c>
      <c r="E531" s="193" t="s">
        <v>810</v>
      </c>
      <c r="F531" s="194" t="s">
        <v>811</v>
      </c>
      <c r="G531" s="195" t="s">
        <v>277</v>
      </c>
      <c r="H531" s="196">
        <v>10</v>
      </c>
      <c r="I531" s="197"/>
      <c r="J531" s="198">
        <f>ROUND(I531*H531,2)</f>
        <v>0</v>
      </c>
      <c r="K531" s="194" t="s">
        <v>156</v>
      </c>
      <c r="L531" s="62"/>
      <c r="M531" s="199" t="s">
        <v>23</v>
      </c>
      <c r="N531" s="200" t="s">
        <v>45</v>
      </c>
      <c r="O531" s="43"/>
      <c r="P531" s="201">
        <f>O531*H531</f>
        <v>0</v>
      </c>
      <c r="Q531" s="201">
        <v>1.6979999999999999E-2</v>
      </c>
      <c r="R531" s="201">
        <f>Q531*H531</f>
        <v>0.16979999999999998</v>
      </c>
      <c r="S531" s="201">
        <v>0</v>
      </c>
      <c r="T531" s="202">
        <f>S531*H531</f>
        <v>0</v>
      </c>
      <c r="AR531" s="24" t="s">
        <v>157</v>
      </c>
      <c r="AT531" s="24" t="s">
        <v>152</v>
      </c>
      <c r="AU531" s="24" t="s">
        <v>158</v>
      </c>
      <c r="AY531" s="24" t="s">
        <v>150</v>
      </c>
      <c r="BE531" s="203">
        <f>IF(N531="základní",J531,0)</f>
        <v>0</v>
      </c>
      <c r="BF531" s="203">
        <f>IF(N531="snížená",J531,0)</f>
        <v>0</v>
      </c>
      <c r="BG531" s="203">
        <f>IF(N531="zákl. přenesená",J531,0)</f>
        <v>0</v>
      </c>
      <c r="BH531" s="203">
        <f>IF(N531="sníž. přenesená",J531,0)</f>
        <v>0</v>
      </c>
      <c r="BI531" s="203">
        <f>IF(N531="nulová",J531,0)</f>
        <v>0</v>
      </c>
      <c r="BJ531" s="24" t="s">
        <v>158</v>
      </c>
      <c r="BK531" s="203">
        <f>ROUND(I531*H531,2)</f>
        <v>0</v>
      </c>
      <c r="BL531" s="24" t="s">
        <v>157</v>
      </c>
      <c r="BM531" s="24" t="s">
        <v>812</v>
      </c>
    </row>
    <row r="532" spans="2:65" s="11" customFormat="1" ht="13.5">
      <c r="B532" s="204"/>
      <c r="C532" s="205"/>
      <c r="D532" s="206" t="s">
        <v>160</v>
      </c>
      <c r="E532" s="207" t="s">
        <v>23</v>
      </c>
      <c r="F532" s="208" t="s">
        <v>813</v>
      </c>
      <c r="G532" s="205"/>
      <c r="H532" s="209">
        <v>3</v>
      </c>
      <c r="I532" s="210"/>
      <c r="J532" s="205"/>
      <c r="K532" s="205"/>
      <c r="L532" s="211"/>
      <c r="M532" s="212"/>
      <c r="N532" s="213"/>
      <c r="O532" s="213"/>
      <c r="P532" s="213"/>
      <c r="Q532" s="213"/>
      <c r="R532" s="213"/>
      <c r="S532" s="213"/>
      <c r="T532" s="214"/>
      <c r="AT532" s="215" t="s">
        <v>160</v>
      </c>
      <c r="AU532" s="215" t="s">
        <v>158</v>
      </c>
      <c r="AV532" s="11" t="s">
        <v>158</v>
      </c>
      <c r="AW532" s="11" t="s">
        <v>36</v>
      </c>
      <c r="AX532" s="11" t="s">
        <v>73</v>
      </c>
      <c r="AY532" s="215" t="s">
        <v>150</v>
      </c>
    </row>
    <row r="533" spans="2:65" s="11" customFormat="1" ht="13.5">
      <c r="B533" s="204"/>
      <c r="C533" s="205"/>
      <c r="D533" s="206" t="s">
        <v>160</v>
      </c>
      <c r="E533" s="207" t="s">
        <v>23</v>
      </c>
      <c r="F533" s="208" t="s">
        <v>814</v>
      </c>
      <c r="G533" s="205"/>
      <c r="H533" s="209">
        <v>2</v>
      </c>
      <c r="I533" s="210"/>
      <c r="J533" s="205"/>
      <c r="K533" s="205"/>
      <c r="L533" s="211"/>
      <c r="M533" s="212"/>
      <c r="N533" s="213"/>
      <c r="O533" s="213"/>
      <c r="P533" s="213"/>
      <c r="Q533" s="213"/>
      <c r="R533" s="213"/>
      <c r="S533" s="213"/>
      <c r="T533" s="214"/>
      <c r="AT533" s="215" t="s">
        <v>160</v>
      </c>
      <c r="AU533" s="215" t="s">
        <v>158</v>
      </c>
      <c r="AV533" s="11" t="s">
        <v>158</v>
      </c>
      <c r="AW533" s="11" t="s">
        <v>36</v>
      </c>
      <c r="AX533" s="11" t="s">
        <v>73</v>
      </c>
      <c r="AY533" s="215" t="s">
        <v>150</v>
      </c>
    </row>
    <row r="534" spans="2:65" s="11" customFormat="1" ht="13.5">
      <c r="B534" s="204"/>
      <c r="C534" s="205"/>
      <c r="D534" s="206" t="s">
        <v>160</v>
      </c>
      <c r="E534" s="207" t="s">
        <v>23</v>
      </c>
      <c r="F534" s="208" t="s">
        <v>815</v>
      </c>
      <c r="G534" s="205"/>
      <c r="H534" s="209">
        <v>3</v>
      </c>
      <c r="I534" s="210"/>
      <c r="J534" s="205"/>
      <c r="K534" s="205"/>
      <c r="L534" s="211"/>
      <c r="M534" s="212"/>
      <c r="N534" s="213"/>
      <c r="O534" s="213"/>
      <c r="P534" s="213"/>
      <c r="Q534" s="213"/>
      <c r="R534" s="213"/>
      <c r="S534" s="213"/>
      <c r="T534" s="214"/>
      <c r="AT534" s="215" t="s">
        <v>160</v>
      </c>
      <c r="AU534" s="215" t="s">
        <v>158</v>
      </c>
      <c r="AV534" s="11" t="s">
        <v>158</v>
      </c>
      <c r="AW534" s="11" t="s">
        <v>36</v>
      </c>
      <c r="AX534" s="11" t="s">
        <v>73</v>
      </c>
      <c r="AY534" s="215" t="s">
        <v>150</v>
      </c>
    </row>
    <row r="535" spans="2:65" s="11" customFormat="1" ht="13.5">
      <c r="B535" s="204"/>
      <c r="C535" s="205"/>
      <c r="D535" s="206" t="s">
        <v>160</v>
      </c>
      <c r="E535" s="207" t="s">
        <v>23</v>
      </c>
      <c r="F535" s="208" t="s">
        <v>816</v>
      </c>
      <c r="G535" s="205"/>
      <c r="H535" s="209">
        <v>2</v>
      </c>
      <c r="I535" s="210"/>
      <c r="J535" s="205"/>
      <c r="K535" s="205"/>
      <c r="L535" s="211"/>
      <c r="M535" s="212"/>
      <c r="N535" s="213"/>
      <c r="O535" s="213"/>
      <c r="P535" s="213"/>
      <c r="Q535" s="213"/>
      <c r="R535" s="213"/>
      <c r="S535" s="213"/>
      <c r="T535" s="214"/>
      <c r="AT535" s="215" t="s">
        <v>160</v>
      </c>
      <c r="AU535" s="215" t="s">
        <v>158</v>
      </c>
      <c r="AV535" s="11" t="s">
        <v>158</v>
      </c>
      <c r="AW535" s="11" t="s">
        <v>36</v>
      </c>
      <c r="AX535" s="11" t="s">
        <v>73</v>
      </c>
      <c r="AY535" s="215" t="s">
        <v>150</v>
      </c>
    </row>
    <row r="536" spans="2:65" s="12" customFormat="1" ht="13.5">
      <c r="B536" s="216"/>
      <c r="C536" s="217"/>
      <c r="D536" s="206" t="s">
        <v>160</v>
      </c>
      <c r="E536" s="218" t="s">
        <v>23</v>
      </c>
      <c r="F536" s="219" t="s">
        <v>163</v>
      </c>
      <c r="G536" s="217"/>
      <c r="H536" s="220">
        <v>10</v>
      </c>
      <c r="I536" s="221"/>
      <c r="J536" s="217"/>
      <c r="K536" s="217"/>
      <c r="L536" s="222"/>
      <c r="M536" s="223"/>
      <c r="N536" s="224"/>
      <c r="O536" s="224"/>
      <c r="P536" s="224"/>
      <c r="Q536" s="224"/>
      <c r="R536" s="224"/>
      <c r="S536" s="224"/>
      <c r="T536" s="225"/>
      <c r="AT536" s="226" t="s">
        <v>160</v>
      </c>
      <c r="AU536" s="226" t="s">
        <v>158</v>
      </c>
      <c r="AV536" s="12" t="s">
        <v>157</v>
      </c>
      <c r="AW536" s="12" t="s">
        <v>36</v>
      </c>
      <c r="AX536" s="12" t="s">
        <v>78</v>
      </c>
      <c r="AY536" s="226" t="s">
        <v>150</v>
      </c>
    </row>
    <row r="537" spans="2:65" s="1" customFormat="1" ht="25.5" customHeight="1">
      <c r="B537" s="42"/>
      <c r="C537" s="237" t="s">
        <v>817</v>
      </c>
      <c r="D537" s="237" t="s">
        <v>228</v>
      </c>
      <c r="E537" s="238" t="s">
        <v>818</v>
      </c>
      <c r="F537" s="239" t="s">
        <v>819</v>
      </c>
      <c r="G537" s="240" t="s">
        <v>277</v>
      </c>
      <c r="H537" s="241">
        <v>3</v>
      </c>
      <c r="I537" s="242"/>
      <c r="J537" s="243">
        <f t="shared" ref="J537:J547" si="10">ROUND(I537*H537,2)</f>
        <v>0</v>
      </c>
      <c r="K537" s="239" t="s">
        <v>23</v>
      </c>
      <c r="L537" s="244"/>
      <c r="M537" s="245" t="s">
        <v>23</v>
      </c>
      <c r="N537" s="246" t="s">
        <v>45</v>
      </c>
      <c r="O537" s="43"/>
      <c r="P537" s="201">
        <f t="shared" ref="P537:P547" si="11">O537*H537</f>
        <v>0</v>
      </c>
      <c r="Q537" s="201">
        <v>1.8499999999999999E-2</v>
      </c>
      <c r="R537" s="201">
        <f t="shared" ref="R537:R547" si="12">Q537*H537</f>
        <v>5.5499999999999994E-2</v>
      </c>
      <c r="S537" s="201">
        <v>0</v>
      </c>
      <c r="T537" s="202">
        <f t="shared" ref="T537:T547" si="13">S537*H537</f>
        <v>0</v>
      </c>
      <c r="AR537" s="24" t="s">
        <v>190</v>
      </c>
      <c r="AT537" s="24" t="s">
        <v>228</v>
      </c>
      <c r="AU537" s="24" t="s">
        <v>158</v>
      </c>
      <c r="AY537" s="24" t="s">
        <v>150</v>
      </c>
      <c r="BE537" s="203">
        <f t="shared" ref="BE537:BE547" si="14">IF(N537="základní",J537,0)</f>
        <v>0</v>
      </c>
      <c r="BF537" s="203">
        <f t="shared" ref="BF537:BF547" si="15">IF(N537="snížená",J537,0)</f>
        <v>0</v>
      </c>
      <c r="BG537" s="203">
        <f t="shared" ref="BG537:BG547" si="16">IF(N537="zákl. přenesená",J537,0)</f>
        <v>0</v>
      </c>
      <c r="BH537" s="203">
        <f t="shared" ref="BH537:BH547" si="17">IF(N537="sníž. přenesená",J537,0)</f>
        <v>0</v>
      </c>
      <c r="BI537" s="203">
        <f t="shared" ref="BI537:BI547" si="18">IF(N537="nulová",J537,0)</f>
        <v>0</v>
      </c>
      <c r="BJ537" s="24" t="s">
        <v>158</v>
      </c>
      <c r="BK537" s="203">
        <f t="shared" ref="BK537:BK547" si="19">ROUND(I537*H537,2)</f>
        <v>0</v>
      </c>
      <c r="BL537" s="24" t="s">
        <v>157</v>
      </c>
      <c r="BM537" s="24" t="s">
        <v>820</v>
      </c>
    </row>
    <row r="538" spans="2:65" s="1" customFormat="1" ht="16.5" customHeight="1">
      <c r="B538" s="42"/>
      <c r="C538" s="237" t="s">
        <v>821</v>
      </c>
      <c r="D538" s="237" t="s">
        <v>228</v>
      </c>
      <c r="E538" s="238" t="s">
        <v>822</v>
      </c>
      <c r="F538" s="239" t="s">
        <v>823</v>
      </c>
      <c r="G538" s="240" t="s">
        <v>277</v>
      </c>
      <c r="H538" s="241">
        <v>2</v>
      </c>
      <c r="I538" s="242"/>
      <c r="J538" s="243">
        <f t="shared" si="10"/>
        <v>0</v>
      </c>
      <c r="K538" s="239" t="s">
        <v>23</v>
      </c>
      <c r="L538" s="244"/>
      <c r="M538" s="245" t="s">
        <v>23</v>
      </c>
      <c r="N538" s="246" t="s">
        <v>45</v>
      </c>
      <c r="O538" s="43"/>
      <c r="P538" s="201">
        <f t="shared" si="11"/>
        <v>0</v>
      </c>
      <c r="Q538" s="201">
        <v>1.8599999999999998E-2</v>
      </c>
      <c r="R538" s="201">
        <f t="shared" si="12"/>
        <v>3.7199999999999997E-2</v>
      </c>
      <c r="S538" s="201">
        <v>0</v>
      </c>
      <c r="T538" s="202">
        <f t="shared" si="13"/>
        <v>0</v>
      </c>
      <c r="AR538" s="24" t="s">
        <v>190</v>
      </c>
      <c r="AT538" s="24" t="s">
        <v>228</v>
      </c>
      <c r="AU538" s="24" t="s">
        <v>158</v>
      </c>
      <c r="AY538" s="24" t="s">
        <v>150</v>
      </c>
      <c r="BE538" s="203">
        <f t="shared" si="14"/>
        <v>0</v>
      </c>
      <c r="BF538" s="203">
        <f t="shared" si="15"/>
        <v>0</v>
      </c>
      <c r="BG538" s="203">
        <f t="shared" si="16"/>
        <v>0</v>
      </c>
      <c r="BH538" s="203">
        <f t="shared" si="17"/>
        <v>0</v>
      </c>
      <c r="BI538" s="203">
        <f t="shared" si="18"/>
        <v>0</v>
      </c>
      <c r="BJ538" s="24" t="s">
        <v>158</v>
      </c>
      <c r="BK538" s="203">
        <f t="shared" si="19"/>
        <v>0</v>
      </c>
      <c r="BL538" s="24" t="s">
        <v>157</v>
      </c>
      <c r="BM538" s="24" t="s">
        <v>824</v>
      </c>
    </row>
    <row r="539" spans="2:65" s="1" customFormat="1" ht="25.5" customHeight="1">
      <c r="B539" s="42"/>
      <c r="C539" s="237" t="s">
        <v>825</v>
      </c>
      <c r="D539" s="237" t="s">
        <v>228</v>
      </c>
      <c r="E539" s="238" t="s">
        <v>826</v>
      </c>
      <c r="F539" s="239" t="s">
        <v>827</v>
      </c>
      <c r="G539" s="240" t="s">
        <v>277</v>
      </c>
      <c r="H539" s="241">
        <v>3</v>
      </c>
      <c r="I539" s="242"/>
      <c r="J539" s="243">
        <f t="shared" si="10"/>
        <v>0</v>
      </c>
      <c r="K539" s="239" t="s">
        <v>23</v>
      </c>
      <c r="L539" s="244"/>
      <c r="M539" s="245" t="s">
        <v>23</v>
      </c>
      <c r="N539" s="246" t="s">
        <v>45</v>
      </c>
      <c r="O539" s="43"/>
      <c r="P539" s="201">
        <f t="shared" si="11"/>
        <v>0</v>
      </c>
      <c r="Q539" s="201">
        <v>1.8700000000000001E-2</v>
      </c>
      <c r="R539" s="201">
        <f t="shared" si="12"/>
        <v>5.6100000000000004E-2</v>
      </c>
      <c r="S539" s="201">
        <v>0</v>
      </c>
      <c r="T539" s="202">
        <f t="shared" si="13"/>
        <v>0</v>
      </c>
      <c r="AR539" s="24" t="s">
        <v>190</v>
      </c>
      <c r="AT539" s="24" t="s">
        <v>228</v>
      </c>
      <c r="AU539" s="24" t="s">
        <v>158</v>
      </c>
      <c r="AY539" s="24" t="s">
        <v>150</v>
      </c>
      <c r="BE539" s="203">
        <f t="shared" si="14"/>
        <v>0</v>
      </c>
      <c r="BF539" s="203">
        <f t="shared" si="15"/>
        <v>0</v>
      </c>
      <c r="BG539" s="203">
        <f t="shared" si="16"/>
        <v>0</v>
      </c>
      <c r="BH539" s="203">
        <f t="shared" si="17"/>
        <v>0</v>
      </c>
      <c r="BI539" s="203">
        <f t="shared" si="18"/>
        <v>0</v>
      </c>
      <c r="BJ539" s="24" t="s">
        <v>158</v>
      </c>
      <c r="BK539" s="203">
        <f t="shared" si="19"/>
        <v>0</v>
      </c>
      <c r="BL539" s="24" t="s">
        <v>157</v>
      </c>
      <c r="BM539" s="24" t="s">
        <v>828</v>
      </c>
    </row>
    <row r="540" spans="2:65" s="1" customFormat="1" ht="25.5" customHeight="1">
      <c r="B540" s="42"/>
      <c r="C540" s="237" t="s">
        <v>829</v>
      </c>
      <c r="D540" s="237" t="s">
        <v>228</v>
      </c>
      <c r="E540" s="238" t="s">
        <v>830</v>
      </c>
      <c r="F540" s="239" t="s">
        <v>831</v>
      </c>
      <c r="G540" s="240" t="s">
        <v>277</v>
      </c>
      <c r="H540" s="241">
        <v>2</v>
      </c>
      <c r="I540" s="242"/>
      <c r="J540" s="243">
        <f t="shared" si="10"/>
        <v>0</v>
      </c>
      <c r="K540" s="239" t="s">
        <v>23</v>
      </c>
      <c r="L540" s="244"/>
      <c r="M540" s="245" t="s">
        <v>23</v>
      </c>
      <c r="N540" s="246" t="s">
        <v>45</v>
      </c>
      <c r="O540" s="43"/>
      <c r="P540" s="201">
        <f t="shared" si="11"/>
        <v>0</v>
      </c>
      <c r="Q540" s="201">
        <v>0.09</v>
      </c>
      <c r="R540" s="201">
        <f t="shared" si="12"/>
        <v>0.18</v>
      </c>
      <c r="S540" s="201">
        <v>0</v>
      </c>
      <c r="T540" s="202">
        <f t="shared" si="13"/>
        <v>0</v>
      </c>
      <c r="AR540" s="24" t="s">
        <v>190</v>
      </c>
      <c r="AT540" s="24" t="s">
        <v>228</v>
      </c>
      <c r="AU540" s="24" t="s">
        <v>158</v>
      </c>
      <c r="AY540" s="24" t="s">
        <v>150</v>
      </c>
      <c r="BE540" s="203">
        <f t="shared" si="14"/>
        <v>0</v>
      </c>
      <c r="BF540" s="203">
        <f t="shared" si="15"/>
        <v>0</v>
      </c>
      <c r="BG540" s="203">
        <f t="shared" si="16"/>
        <v>0</v>
      </c>
      <c r="BH540" s="203">
        <f t="shared" si="17"/>
        <v>0</v>
      </c>
      <c r="BI540" s="203">
        <f t="shared" si="18"/>
        <v>0</v>
      </c>
      <c r="BJ540" s="24" t="s">
        <v>158</v>
      </c>
      <c r="BK540" s="203">
        <f t="shared" si="19"/>
        <v>0</v>
      </c>
      <c r="BL540" s="24" t="s">
        <v>157</v>
      </c>
      <c r="BM540" s="24" t="s">
        <v>832</v>
      </c>
    </row>
    <row r="541" spans="2:65" s="1" customFormat="1" ht="25.5" customHeight="1">
      <c r="B541" s="42"/>
      <c r="C541" s="192" t="s">
        <v>833</v>
      </c>
      <c r="D541" s="192" t="s">
        <v>152</v>
      </c>
      <c r="E541" s="193" t="s">
        <v>834</v>
      </c>
      <c r="F541" s="194" t="s">
        <v>835</v>
      </c>
      <c r="G541" s="195" t="s">
        <v>277</v>
      </c>
      <c r="H541" s="196">
        <v>1</v>
      </c>
      <c r="I541" s="197"/>
      <c r="J541" s="198">
        <f t="shared" si="10"/>
        <v>0</v>
      </c>
      <c r="K541" s="194" t="s">
        <v>23</v>
      </c>
      <c r="L541" s="62"/>
      <c r="M541" s="199" t="s">
        <v>23</v>
      </c>
      <c r="N541" s="200" t="s">
        <v>45</v>
      </c>
      <c r="O541" s="43"/>
      <c r="P541" s="201">
        <f t="shared" si="11"/>
        <v>0</v>
      </c>
      <c r="Q541" s="201">
        <v>0</v>
      </c>
      <c r="R541" s="201">
        <f t="shared" si="12"/>
        <v>0</v>
      </c>
      <c r="S541" s="201">
        <v>0</v>
      </c>
      <c r="T541" s="202">
        <f t="shared" si="13"/>
        <v>0</v>
      </c>
      <c r="AR541" s="24" t="s">
        <v>157</v>
      </c>
      <c r="AT541" s="24" t="s">
        <v>152</v>
      </c>
      <c r="AU541" s="24" t="s">
        <v>158</v>
      </c>
      <c r="AY541" s="24" t="s">
        <v>150</v>
      </c>
      <c r="BE541" s="203">
        <f t="shared" si="14"/>
        <v>0</v>
      </c>
      <c r="BF541" s="203">
        <f t="shared" si="15"/>
        <v>0</v>
      </c>
      <c r="BG541" s="203">
        <f t="shared" si="16"/>
        <v>0</v>
      </c>
      <c r="BH541" s="203">
        <f t="shared" si="17"/>
        <v>0</v>
      </c>
      <c r="BI541" s="203">
        <f t="shared" si="18"/>
        <v>0</v>
      </c>
      <c r="BJ541" s="24" t="s">
        <v>158</v>
      </c>
      <c r="BK541" s="203">
        <f t="shared" si="19"/>
        <v>0</v>
      </c>
      <c r="BL541" s="24" t="s">
        <v>157</v>
      </c>
      <c r="BM541" s="24" t="s">
        <v>836</v>
      </c>
    </row>
    <row r="542" spans="2:65" s="1" customFormat="1" ht="25.5" customHeight="1">
      <c r="B542" s="42"/>
      <c r="C542" s="192" t="s">
        <v>837</v>
      </c>
      <c r="D542" s="192" t="s">
        <v>152</v>
      </c>
      <c r="E542" s="193" t="s">
        <v>838</v>
      </c>
      <c r="F542" s="194" t="s">
        <v>839</v>
      </c>
      <c r="G542" s="195" t="s">
        <v>277</v>
      </c>
      <c r="H542" s="196">
        <v>1</v>
      </c>
      <c r="I542" s="197"/>
      <c r="J542" s="198">
        <f t="shared" si="10"/>
        <v>0</v>
      </c>
      <c r="K542" s="194" t="s">
        <v>23</v>
      </c>
      <c r="L542" s="62"/>
      <c r="M542" s="199" t="s">
        <v>23</v>
      </c>
      <c r="N542" s="200" t="s">
        <v>45</v>
      </c>
      <c r="O542" s="43"/>
      <c r="P542" s="201">
        <f t="shared" si="11"/>
        <v>0</v>
      </c>
      <c r="Q542" s="201">
        <v>5.2999999999999999E-2</v>
      </c>
      <c r="R542" s="201">
        <f t="shared" si="12"/>
        <v>5.2999999999999999E-2</v>
      </c>
      <c r="S542" s="201">
        <v>0</v>
      </c>
      <c r="T542" s="202">
        <f t="shared" si="13"/>
        <v>0</v>
      </c>
      <c r="AR542" s="24" t="s">
        <v>157</v>
      </c>
      <c r="AT542" s="24" t="s">
        <v>152</v>
      </c>
      <c r="AU542" s="24" t="s">
        <v>158</v>
      </c>
      <c r="AY542" s="24" t="s">
        <v>150</v>
      </c>
      <c r="BE542" s="203">
        <f t="shared" si="14"/>
        <v>0</v>
      </c>
      <c r="BF542" s="203">
        <f t="shared" si="15"/>
        <v>0</v>
      </c>
      <c r="BG542" s="203">
        <f t="shared" si="16"/>
        <v>0</v>
      </c>
      <c r="BH542" s="203">
        <f t="shared" si="17"/>
        <v>0</v>
      </c>
      <c r="BI542" s="203">
        <f t="shared" si="18"/>
        <v>0</v>
      </c>
      <c r="BJ542" s="24" t="s">
        <v>158</v>
      </c>
      <c r="BK542" s="203">
        <f t="shared" si="19"/>
        <v>0</v>
      </c>
      <c r="BL542" s="24" t="s">
        <v>157</v>
      </c>
      <c r="BM542" s="24" t="s">
        <v>840</v>
      </c>
    </row>
    <row r="543" spans="2:65" s="1" customFormat="1" ht="25.5" customHeight="1">
      <c r="B543" s="42"/>
      <c r="C543" s="192" t="s">
        <v>841</v>
      </c>
      <c r="D543" s="192" t="s">
        <v>152</v>
      </c>
      <c r="E543" s="193" t="s">
        <v>842</v>
      </c>
      <c r="F543" s="194" t="s">
        <v>843</v>
      </c>
      <c r="G543" s="195" t="s">
        <v>277</v>
      </c>
      <c r="H543" s="196">
        <v>1</v>
      </c>
      <c r="I543" s="197"/>
      <c r="J543" s="198">
        <f t="shared" si="10"/>
        <v>0</v>
      </c>
      <c r="K543" s="194" t="s">
        <v>23</v>
      </c>
      <c r="L543" s="62"/>
      <c r="M543" s="199" t="s">
        <v>23</v>
      </c>
      <c r="N543" s="200" t="s">
        <v>45</v>
      </c>
      <c r="O543" s="43"/>
      <c r="P543" s="201">
        <f t="shared" si="11"/>
        <v>0</v>
      </c>
      <c r="Q543" s="201">
        <v>7.9399999999999998E-2</v>
      </c>
      <c r="R543" s="201">
        <f t="shared" si="12"/>
        <v>7.9399999999999998E-2</v>
      </c>
      <c r="S543" s="201">
        <v>0</v>
      </c>
      <c r="T543" s="202">
        <f t="shared" si="13"/>
        <v>0</v>
      </c>
      <c r="AR543" s="24" t="s">
        <v>157</v>
      </c>
      <c r="AT543" s="24" t="s">
        <v>152</v>
      </c>
      <c r="AU543" s="24" t="s">
        <v>158</v>
      </c>
      <c r="AY543" s="24" t="s">
        <v>150</v>
      </c>
      <c r="BE543" s="203">
        <f t="shared" si="14"/>
        <v>0</v>
      </c>
      <c r="BF543" s="203">
        <f t="shared" si="15"/>
        <v>0</v>
      </c>
      <c r="BG543" s="203">
        <f t="shared" si="16"/>
        <v>0</v>
      </c>
      <c r="BH543" s="203">
        <f t="shared" si="17"/>
        <v>0</v>
      </c>
      <c r="BI543" s="203">
        <f t="shared" si="18"/>
        <v>0</v>
      </c>
      <c r="BJ543" s="24" t="s">
        <v>158</v>
      </c>
      <c r="BK543" s="203">
        <f t="shared" si="19"/>
        <v>0</v>
      </c>
      <c r="BL543" s="24" t="s">
        <v>157</v>
      </c>
      <c r="BM543" s="24" t="s">
        <v>844</v>
      </c>
    </row>
    <row r="544" spans="2:65" s="1" customFormat="1" ht="25.5" customHeight="1">
      <c r="B544" s="42"/>
      <c r="C544" s="192" t="s">
        <v>845</v>
      </c>
      <c r="D544" s="192" t="s">
        <v>152</v>
      </c>
      <c r="E544" s="193" t="s">
        <v>846</v>
      </c>
      <c r="F544" s="194" t="s">
        <v>847</v>
      </c>
      <c r="G544" s="195" t="s">
        <v>277</v>
      </c>
      <c r="H544" s="196">
        <v>1</v>
      </c>
      <c r="I544" s="197"/>
      <c r="J544" s="198">
        <f t="shared" si="10"/>
        <v>0</v>
      </c>
      <c r="K544" s="194" t="s">
        <v>23</v>
      </c>
      <c r="L544" s="62"/>
      <c r="M544" s="199" t="s">
        <v>23</v>
      </c>
      <c r="N544" s="200" t="s">
        <v>45</v>
      </c>
      <c r="O544" s="43"/>
      <c r="P544" s="201">
        <f t="shared" si="11"/>
        <v>0</v>
      </c>
      <c r="Q544" s="201">
        <v>8.1000000000000003E-2</v>
      </c>
      <c r="R544" s="201">
        <f t="shared" si="12"/>
        <v>8.1000000000000003E-2</v>
      </c>
      <c r="S544" s="201">
        <v>0</v>
      </c>
      <c r="T544" s="202">
        <f t="shared" si="13"/>
        <v>0</v>
      </c>
      <c r="AR544" s="24" t="s">
        <v>157</v>
      </c>
      <c r="AT544" s="24" t="s">
        <v>152</v>
      </c>
      <c r="AU544" s="24" t="s">
        <v>158</v>
      </c>
      <c r="AY544" s="24" t="s">
        <v>150</v>
      </c>
      <c r="BE544" s="203">
        <f t="shared" si="14"/>
        <v>0</v>
      </c>
      <c r="BF544" s="203">
        <f t="shared" si="15"/>
        <v>0</v>
      </c>
      <c r="BG544" s="203">
        <f t="shared" si="16"/>
        <v>0</v>
      </c>
      <c r="BH544" s="203">
        <f t="shared" si="17"/>
        <v>0</v>
      </c>
      <c r="BI544" s="203">
        <f t="shared" si="18"/>
        <v>0</v>
      </c>
      <c r="BJ544" s="24" t="s">
        <v>158</v>
      </c>
      <c r="BK544" s="203">
        <f t="shared" si="19"/>
        <v>0</v>
      </c>
      <c r="BL544" s="24" t="s">
        <v>157</v>
      </c>
      <c r="BM544" s="24" t="s">
        <v>848</v>
      </c>
    </row>
    <row r="545" spans="2:65" s="1" customFormat="1" ht="25.5" customHeight="1">
      <c r="B545" s="42"/>
      <c r="C545" s="192" t="s">
        <v>849</v>
      </c>
      <c r="D545" s="192" t="s">
        <v>152</v>
      </c>
      <c r="E545" s="193" t="s">
        <v>850</v>
      </c>
      <c r="F545" s="194" t="s">
        <v>851</v>
      </c>
      <c r="G545" s="195" t="s">
        <v>277</v>
      </c>
      <c r="H545" s="196">
        <v>1</v>
      </c>
      <c r="I545" s="197"/>
      <c r="J545" s="198">
        <f t="shared" si="10"/>
        <v>0</v>
      </c>
      <c r="K545" s="194" t="s">
        <v>23</v>
      </c>
      <c r="L545" s="62"/>
      <c r="M545" s="199" t="s">
        <v>23</v>
      </c>
      <c r="N545" s="200" t="s">
        <v>45</v>
      </c>
      <c r="O545" s="43"/>
      <c r="P545" s="201">
        <f t="shared" si="11"/>
        <v>0</v>
      </c>
      <c r="Q545" s="201">
        <v>5.3999999999999999E-2</v>
      </c>
      <c r="R545" s="201">
        <f t="shared" si="12"/>
        <v>5.3999999999999999E-2</v>
      </c>
      <c r="S545" s="201">
        <v>0</v>
      </c>
      <c r="T545" s="202">
        <f t="shared" si="13"/>
        <v>0</v>
      </c>
      <c r="AR545" s="24" t="s">
        <v>157</v>
      </c>
      <c r="AT545" s="24" t="s">
        <v>152</v>
      </c>
      <c r="AU545" s="24" t="s">
        <v>158</v>
      </c>
      <c r="AY545" s="24" t="s">
        <v>150</v>
      </c>
      <c r="BE545" s="203">
        <f t="shared" si="14"/>
        <v>0</v>
      </c>
      <c r="BF545" s="203">
        <f t="shared" si="15"/>
        <v>0</v>
      </c>
      <c r="BG545" s="203">
        <f t="shared" si="16"/>
        <v>0</v>
      </c>
      <c r="BH545" s="203">
        <f t="shared" si="17"/>
        <v>0</v>
      </c>
      <c r="BI545" s="203">
        <f t="shared" si="18"/>
        <v>0</v>
      </c>
      <c r="BJ545" s="24" t="s">
        <v>158</v>
      </c>
      <c r="BK545" s="203">
        <f t="shared" si="19"/>
        <v>0</v>
      </c>
      <c r="BL545" s="24" t="s">
        <v>157</v>
      </c>
      <c r="BM545" s="24" t="s">
        <v>852</v>
      </c>
    </row>
    <row r="546" spans="2:65" s="1" customFormat="1" ht="25.5" customHeight="1">
      <c r="B546" s="42"/>
      <c r="C546" s="192" t="s">
        <v>853</v>
      </c>
      <c r="D546" s="192" t="s">
        <v>152</v>
      </c>
      <c r="E546" s="193" t="s">
        <v>854</v>
      </c>
      <c r="F546" s="194" t="s">
        <v>855</v>
      </c>
      <c r="G546" s="195" t="s">
        <v>277</v>
      </c>
      <c r="H546" s="196">
        <v>1</v>
      </c>
      <c r="I546" s="197"/>
      <c r="J546" s="198">
        <f t="shared" si="10"/>
        <v>0</v>
      </c>
      <c r="K546" s="194" t="s">
        <v>23</v>
      </c>
      <c r="L546" s="62"/>
      <c r="M546" s="199" t="s">
        <v>23</v>
      </c>
      <c r="N546" s="200" t="s">
        <v>45</v>
      </c>
      <c r="O546" s="43"/>
      <c r="P546" s="201">
        <f t="shared" si="11"/>
        <v>0</v>
      </c>
      <c r="Q546" s="201">
        <v>3.9699999999999999E-2</v>
      </c>
      <c r="R546" s="201">
        <f t="shared" si="12"/>
        <v>3.9699999999999999E-2</v>
      </c>
      <c r="S546" s="201">
        <v>0</v>
      </c>
      <c r="T546" s="202">
        <f t="shared" si="13"/>
        <v>0</v>
      </c>
      <c r="AR546" s="24" t="s">
        <v>157</v>
      </c>
      <c r="AT546" s="24" t="s">
        <v>152</v>
      </c>
      <c r="AU546" s="24" t="s">
        <v>158</v>
      </c>
      <c r="AY546" s="24" t="s">
        <v>150</v>
      </c>
      <c r="BE546" s="203">
        <f t="shared" si="14"/>
        <v>0</v>
      </c>
      <c r="BF546" s="203">
        <f t="shared" si="15"/>
        <v>0</v>
      </c>
      <c r="BG546" s="203">
        <f t="shared" si="16"/>
        <v>0</v>
      </c>
      <c r="BH546" s="203">
        <f t="shared" si="17"/>
        <v>0</v>
      </c>
      <c r="BI546" s="203">
        <f t="shared" si="18"/>
        <v>0</v>
      </c>
      <c r="BJ546" s="24" t="s">
        <v>158</v>
      </c>
      <c r="BK546" s="203">
        <f t="shared" si="19"/>
        <v>0</v>
      </c>
      <c r="BL546" s="24" t="s">
        <v>157</v>
      </c>
      <c r="BM546" s="24" t="s">
        <v>856</v>
      </c>
    </row>
    <row r="547" spans="2:65" s="1" customFormat="1" ht="25.5" customHeight="1">
      <c r="B547" s="42"/>
      <c r="C547" s="192" t="s">
        <v>857</v>
      </c>
      <c r="D547" s="192" t="s">
        <v>152</v>
      </c>
      <c r="E547" s="193" t="s">
        <v>858</v>
      </c>
      <c r="F547" s="194" t="s">
        <v>859</v>
      </c>
      <c r="G547" s="195" t="s">
        <v>277</v>
      </c>
      <c r="H547" s="196">
        <v>1</v>
      </c>
      <c r="I547" s="197"/>
      <c r="J547" s="198">
        <f t="shared" si="10"/>
        <v>0</v>
      </c>
      <c r="K547" s="194" t="s">
        <v>23</v>
      </c>
      <c r="L547" s="62"/>
      <c r="M547" s="199" t="s">
        <v>23</v>
      </c>
      <c r="N547" s="200" t="s">
        <v>45</v>
      </c>
      <c r="O547" s="43"/>
      <c r="P547" s="201">
        <f t="shared" si="11"/>
        <v>0</v>
      </c>
      <c r="Q547" s="201">
        <v>6.4000000000000001E-2</v>
      </c>
      <c r="R547" s="201">
        <f t="shared" si="12"/>
        <v>6.4000000000000001E-2</v>
      </c>
      <c r="S547" s="201">
        <v>0</v>
      </c>
      <c r="T547" s="202">
        <f t="shared" si="13"/>
        <v>0</v>
      </c>
      <c r="AR547" s="24" t="s">
        <v>157</v>
      </c>
      <c r="AT547" s="24" t="s">
        <v>152</v>
      </c>
      <c r="AU547" s="24" t="s">
        <v>158</v>
      </c>
      <c r="AY547" s="24" t="s">
        <v>150</v>
      </c>
      <c r="BE547" s="203">
        <f t="shared" si="14"/>
        <v>0</v>
      </c>
      <c r="BF547" s="203">
        <f t="shared" si="15"/>
        <v>0</v>
      </c>
      <c r="BG547" s="203">
        <f t="shared" si="16"/>
        <v>0</v>
      </c>
      <c r="BH547" s="203">
        <f t="shared" si="17"/>
        <v>0</v>
      </c>
      <c r="BI547" s="203">
        <f t="shared" si="18"/>
        <v>0</v>
      </c>
      <c r="BJ547" s="24" t="s">
        <v>158</v>
      </c>
      <c r="BK547" s="203">
        <f t="shared" si="19"/>
        <v>0</v>
      </c>
      <c r="BL547" s="24" t="s">
        <v>157</v>
      </c>
      <c r="BM547" s="24" t="s">
        <v>860</v>
      </c>
    </row>
    <row r="548" spans="2:65" s="10" customFormat="1" ht="29.85" customHeight="1">
      <c r="B548" s="176"/>
      <c r="C548" s="177"/>
      <c r="D548" s="178" t="s">
        <v>72</v>
      </c>
      <c r="E548" s="190" t="s">
        <v>197</v>
      </c>
      <c r="F548" s="190" t="s">
        <v>861</v>
      </c>
      <c r="G548" s="177"/>
      <c r="H548" s="177"/>
      <c r="I548" s="180"/>
      <c r="J548" s="191">
        <f>BK548</f>
        <v>0</v>
      </c>
      <c r="K548" s="177"/>
      <c r="L548" s="182"/>
      <c r="M548" s="183"/>
      <c r="N548" s="184"/>
      <c r="O548" s="184"/>
      <c r="P548" s="185">
        <f>SUM(P549:P759)</f>
        <v>0</v>
      </c>
      <c r="Q548" s="184"/>
      <c r="R548" s="185">
        <f>SUM(R549:R759)</f>
        <v>1.0420352399999999</v>
      </c>
      <c r="S548" s="184"/>
      <c r="T548" s="186">
        <f>SUM(T549:T759)</f>
        <v>78.125406999999996</v>
      </c>
      <c r="AR548" s="187" t="s">
        <v>78</v>
      </c>
      <c r="AT548" s="188" t="s">
        <v>72</v>
      </c>
      <c r="AU548" s="188" t="s">
        <v>78</v>
      </c>
      <c r="AY548" s="187" t="s">
        <v>150</v>
      </c>
      <c r="BK548" s="189">
        <f>SUM(BK549:BK759)</f>
        <v>0</v>
      </c>
    </row>
    <row r="549" spans="2:65" s="1" customFormat="1" ht="25.5" customHeight="1">
      <c r="B549" s="42"/>
      <c r="C549" s="192" t="s">
        <v>862</v>
      </c>
      <c r="D549" s="192" t="s">
        <v>152</v>
      </c>
      <c r="E549" s="193" t="s">
        <v>863</v>
      </c>
      <c r="F549" s="194" t="s">
        <v>864</v>
      </c>
      <c r="G549" s="195" t="s">
        <v>172</v>
      </c>
      <c r="H549" s="196">
        <v>32</v>
      </c>
      <c r="I549" s="197"/>
      <c r="J549" s="198">
        <f>ROUND(I549*H549,2)</f>
        <v>0</v>
      </c>
      <c r="K549" s="194" t="s">
        <v>156</v>
      </c>
      <c r="L549" s="62"/>
      <c r="M549" s="199" t="s">
        <v>23</v>
      </c>
      <c r="N549" s="200" t="s">
        <v>45</v>
      </c>
      <c r="O549" s="43"/>
      <c r="P549" s="201">
        <f>O549*H549</f>
        <v>0</v>
      </c>
      <c r="Q549" s="201">
        <v>0</v>
      </c>
      <c r="R549" s="201">
        <f>Q549*H549</f>
        <v>0</v>
      </c>
      <c r="S549" s="201">
        <v>0</v>
      </c>
      <c r="T549" s="202">
        <f>S549*H549</f>
        <v>0</v>
      </c>
      <c r="AR549" s="24" t="s">
        <v>157</v>
      </c>
      <c r="AT549" s="24" t="s">
        <v>152</v>
      </c>
      <c r="AU549" s="24" t="s">
        <v>158</v>
      </c>
      <c r="AY549" s="24" t="s">
        <v>150</v>
      </c>
      <c r="BE549" s="203">
        <f>IF(N549="základní",J549,0)</f>
        <v>0</v>
      </c>
      <c r="BF549" s="203">
        <f>IF(N549="snížená",J549,0)</f>
        <v>0</v>
      </c>
      <c r="BG549" s="203">
        <f>IF(N549="zákl. přenesená",J549,0)</f>
        <v>0</v>
      </c>
      <c r="BH549" s="203">
        <f>IF(N549="sníž. přenesená",J549,0)</f>
        <v>0</v>
      </c>
      <c r="BI549" s="203">
        <f>IF(N549="nulová",J549,0)</f>
        <v>0</v>
      </c>
      <c r="BJ549" s="24" t="s">
        <v>158</v>
      </c>
      <c r="BK549" s="203">
        <f>ROUND(I549*H549,2)</f>
        <v>0</v>
      </c>
      <c r="BL549" s="24" t="s">
        <v>157</v>
      </c>
      <c r="BM549" s="24" t="s">
        <v>865</v>
      </c>
    </row>
    <row r="550" spans="2:65" s="11" customFormat="1" ht="13.5">
      <c r="B550" s="204"/>
      <c r="C550" s="205"/>
      <c r="D550" s="206" t="s">
        <v>160</v>
      </c>
      <c r="E550" s="207" t="s">
        <v>23</v>
      </c>
      <c r="F550" s="208" t="s">
        <v>866</v>
      </c>
      <c r="G550" s="205"/>
      <c r="H550" s="209">
        <v>32</v>
      </c>
      <c r="I550" s="210"/>
      <c r="J550" s="205"/>
      <c r="K550" s="205"/>
      <c r="L550" s="211"/>
      <c r="M550" s="212"/>
      <c r="N550" s="213"/>
      <c r="O550" s="213"/>
      <c r="P550" s="213"/>
      <c r="Q550" s="213"/>
      <c r="R550" s="213"/>
      <c r="S550" s="213"/>
      <c r="T550" s="214"/>
      <c r="AT550" s="215" t="s">
        <v>160</v>
      </c>
      <c r="AU550" s="215" t="s">
        <v>158</v>
      </c>
      <c r="AV550" s="11" t="s">
        <v>158</v>
      </c>
      <c r="AW550" s="11" t="s">
        <v>36</v>
      </c>
      <c r="AX550" s="11" t="s">
        <v>78</v>
      </c>
      <c r="AY550" s="215" t="s">
        <v>150</v>
      </c>
    </row>
    <row r="551" spans="2:65" s="1" customFormat="1" ht="25.5" customHeight="1">
      <c r="B551" s="42"/>
      <c r="C551" s="192" t="s">
        <v>867</v>
      </c>
      <c r="D551" s="192" t="s">
        <v>152</v>
      </c>
      <c r="E551" s="193" t="s">
        <v>868</v>
      </c>
      <c r="F551" s="194" t="s">
        <v>869</v>
      </c>
      <c r="G551" s="195" t="s">
        <v>172</v>
      </c>
      <c r="H551" s="196">
        <v>523.29999999999995</v>
      </c>
      <c r="I551" s="197"/>
      <c r="J551" s="198">
        <f>ROUND(I551*H551,2)</f>
        <v>0</v>
      </c>
      <c r="K551" s="194" t="s">
        <v>156</v>
      </c>
      <c r="L551" s="62"/>
      <c r="M551" s="199" t="s">
        <v>23</v>
      </c>
      <c r="N551" s="200" t="s">
        <v>45</v>
      </c>
      <c r="O551" s="43"/>
      <c r="P551" s="201">
        <f>O551*H551</f>
        <v>0</v>
      </c>
      <c r="Q551" s="201">
        <v>0</v>
      </c>
      <c r="R551" s="201">
        <f>Q551*H551</f>
        <v>0</v>
      </c>
      <c r="S551" s="201">
        <v>0</v>
      </c>
      <c r="T551" s="202">
        <f>S551*H551</f>
        <v>0</v>
      </c>
      <c r="AR551" s="24" t="s">
        <v>157</v>
      </c>
      <c r="AT551" s="24" t="s">
        <v>152</v>
      </c>
      <c r="AU551" s="24" t="s">
        <v>158</v>
      </c>
      <c r="AY551" s="24" t="s">
        <v>150</v>
      </c>
      <c r="BE551" s="203">
        <f>IF(N551="základní",J551,0)</f>
        <v>0</v>
      </c>
      <c r="BF551" s="203">
        <f>IF(N551="snížená",J551,0)</f>
        <v>0</v>
      </c>
      <c r="BG551" s="203">
        <f>IF(N551="zákl. přenesená",J551,0)</f>
        <v>0</v>
      </c>
      <c r="BH551" s="203">
        <f>IF(N551="sníž. přenesená",J551,0)</f>
        <v>0</v>
      </c>
      <c r="BI551" s="203">
        <f>IF(N551="nulová",J551,0)</f>
        <v>0</v>
      </c>
      <c r="BJ551" s="24" t="s">
        <v>158</v>
      </c>
      <c r="BK551" s="203">
        <f>ROUND(I551*H551,2)</f>
        <v>0</v>
      </c>
      <c r="BL551" s="24" t="s">
        <v>157</v>
      </c>
      <c r="BM551" s="24" t="s">
        <v>870</v>
      </c>
    </row>
    <row r="552" spans="2:65" s="11" customFormat="1" ht="13.5">
      <c r="B552" s="204"/>
      <c r="C552" s="205"/>
      <c r="D552" s="206" t="s">
        <v>160</v>
      </c>
      <c r="E552" s="207" t="s">
        <v>23</v>
      </c>
      <c r="F552" s="208" t="s">
        <v>871</v>
      </c>
      <c r="G552" s="205"/>
      <c r="H552" s="209">
        <v>395.9</v>
      </c>
      <c r="I552" s="210"/>
      <c r="J552" s="205"/>
      <c r="K552" s="205"/>
      <c r="L552" s="211"/>
      <c r="M552" s="212"/>
      <c r="N552" s="213"/>
      <c r="O552" s="213"/>
      <c r="P552" s="213"/>
      <c r="Q552" s="213"/>
      <c r="R552" s="213"/>
      <c r="S552" s="213"/>
      <c r="T552" s="214"/>
      <c r="AT552" s="215" t="s">
        <v>160</v>
      </c>
      <c r="AU552" s="215" t="s">
        <v>158</v>
      </c>
      <c r="AV552" s="11" t="s">
        <v>158</v>
      </c>
      <c r="AW552" s="11" t="s">
        <v>36</v>
      </c>
      <c r="AX552" s="11" t="s">
        <v>73</v>
      </c>
      <c r="AY552" s="215" t="s">
        <v>150</v>
      </c>
    </row>
    <row r="553" spans="2:65" s="11" customFormat="1" ht="13.5">
      <c r="B553" s="204"/>
      <c r="C553" s="205"/>
      <c r="D553" s="206" t="s">
        <v>160</v>
      </c>
      <c r="E553" s="207" t="s">
        <v>23</v>
      </c>
      <c r="F553" s="208" t="s">
        <v>872</v>
      </c>
      <c r="G553" s="205"/>
      <c r="H553" s="209">
        <v>127.4</v>
      </c>
      <c r="I553" s="210"/>
      <c r="J553" s="205"/>
      <c r="K553" s="205"/>
      <c r="L553" s="211"/>
      <c r="M553" s="212"/>
      <c r="N553" s="213"/>
      <c r="O553" s="213"/>
      <c r="P553" s="213"/>
      <c r="Q553" s="213"/>
      <c r="R553" s="213"/>
      <c r="S553" s="213"/>
      <c r="T553" s="214"/>
      <c r="AT553" s="215" t="s">
        <v>160</v>
      </c>
      <c r="AU553" s="215" t="s">
        <v>158</v>
      </c>
      <c r="AV553" s="11" t="s">
        <v>158</v>
      </c>
      <c r="AW553" s="11" t="s">
        <v>36</v>
      </c>
      <c r="AX553" s="11" t="s">
        <v>73</v>
      </c>
      <c r="AY553" s="215" t="s">
        <v>150</v>
      </c>
    </row>
    <row r="554" spans="2:65" s="12" customFormat="1" ht="13.5">
      <c r="B554" s="216"/>
      <c r="C554" s="217"/>
      <c r="D554" s="206" t="s">
        <v>160</v>
      </c>
      <c r="E554" s="218" t="s">
        <v>23</v>
      </c>
      <c r="F554" s="219" t="s">
        <v>163</v>
      </c>
      <c r="G554" s="217"/>
      <c r="H554" s="220">
        <v>523.29999999999995</v>
      </c>
      <c r="I554" s="221"/>
      <c r="J554" s="217"/>
      <c r="K554" s="217"/>
      <c r="L554" s="222"/>
      <c r="M554" s="223"/>
      <c r="N554" s="224"/>
      <c r="O554" s="224"/>
      <c r="P554" s="224"/>
      <c r="Q554" s="224"/>
      <c r="R554" s="224"/>
      <c r="S554" s="224"/>
      <c r="T554" s="225"/>
      <c r="AT554" s="226" t="s">
        <v>160</v>
      </c>
      <c r="AU554" s="226" t="s">
        <v>158</v>
      </c>
      <c r="AV554" s="12" t="s">
        <v>157</v>
      </c>
      <c r="AW554" s="12" t="s">
        <v>36</v>
      </c>
      <c r="AX554" s="12" t="s">
        <v>78</v>
      </c>
      <c r="AY554" s="226" t="s">
        <v>150</v>
      </c>
    </row>
    <row r="555" spans="2:65" s="1" customFormat="1" ht="25.5" customHeight="1">
      <c r="B555" s="42"/>
      <c r="C555" s="192" t="s">
        <v>873</v>
      </c>
      <c r="D555" s="192" t="s">
        <v>152</v>
      </c>
      <c r="E555" s="193" t="s">
        <v>874</v>
      </c>
      <c r="F555" s="194" t="s">
        <v>875</v>
      </c>
      <c r="G555" s="195" t="s">
        <v>172</v>
      </c>
      <c r="H555" s="196">
        <v>1920</v>
      </c>
      <c r="I555" s="197"/>
      <c r="J555" s="198">
        <f>ROUND(I555*H555,2)</f>
        <v>0</v>
      </c>
      <c r="K555" s="194" t="s">
        <v>156</v>
      </c>
      <c r="L555" s="62"/>
      <c r="M555" s="199" t="s">
        <v>23</v>
      </c>
      <c r="N555" s="200" t="s">
        <v>45</v>
      </c>
      <c r="O555" s="43"/>
      <c r="P555" s="201">
        <f>O555*H555</f>
        <v>0</v>
      </c>
      <c r="Q555" s="201">
        <v>0</v>
      </c>
      <c r="R555" s="201">
        <f>Q555*H555</f>
        <v>0</v>
      </c>
      <c r="S555" s="201">
        <v>0</v>
      </c>
      <c r="T555" s="202">
        <f>S555*H555</f>
        <v>0</v>
      </c>
      <c r="AR555" s="24" t="s">
        <v>157</v>
      </c>
      <c r="AT555" s="24" t="s">
        <v>152</v>
      </c>
      <c r="AU555" s="24" t="s">
        <v>158</v>
      </c>
      <c r="AY555" s="24" t="s">
        <v>150</v>
      </c>
      <c r="BE555" s="203">
        <f>IF(N555="základní",J555,0)</f>
        <v>0</v>
      </c>
      <c r="BF555" s="203">
        <f>IF(N555="snížená",J555,0)</f>
        <v>0</v>
      </c>
      <c r="BG555" s="203">
        <f>IF(N555="zákl. přenesená",J555,0)</f>
        <v>0</v>
      </c>
      <c r="BH555" s="203">
        <f>IF(N555="sníž. přenesená",J555,0)</f>
        <v>0</v>
      </c>
      <c r="BI555" s="203">
        <f>IF(N555="nulová",J555,0)</f>
        <v>0</v>
      </c>
      <c r="BJ555" s="24" t="s">
        <v>158</v>
      </c>
      <c r="BK555" s="203">
        <f>ROUND(I555*H555,2)</f>
        <v>0</v>
      </c>
      <c r="BL555" s="24" t="s">
        <v>157</v>
      </c>
      <c r="BM555" s="24" t="s">
        <v>876</v>
      </c>
    </row>
    <row r="556" spans="2:65" s="11" customFormat="1" ht="13.5">
      <c r="B556" s="204"/>
      <c r="C556" s="205"/>
      <c r="D556" s="206" t="s">
        <v>160</v>
      </c>
      <c r="E556" s="207" t="s">
        <v>23</v>
      </c>
      <c r="F556" s="208" t="s">
        <v>877</v>
      </c>
      <c r="G556" s="205"/>
      <c r="H556" s="209">
        <v>1920</v>
      </c>
      <c r="I556" s="210"/>
      <c r="J556" s="205"/>
      <c r="K556" s="205"/>
      <c r="L556" s="211"/>
      <c r="M556" s="212"/>
      <c r="N556" s="213"/>
      <c r="O556" s="213"/>
      <c r="P556" s="213"/>
      <c r="Q556" s="213"/>
      <c r="R556" s="213"/>
      <c r="S556" s="213"/>
      <c r="T556" s="214"/>
      <c r="AT556" s="215" t="s">
        <v>160</v>
      </c>
      <c r="AU556" s="215" t="s">
        <v>158</v>
      </c>
      <c r="AV556" s="11" t="s">
        <v>158</v>
      </c>
      <c r="AW556" s="11" t="s">
        <v>36</v>
      </c>
      <c r="AX556" s="11" t="s">
        <v>78</v>
      </c>
      <c r="AY556" s="215" t="s">
        <v>150</v>
      </c>
    </row>
    <row r="557" spans="2:65" s="1" customFormat="1" ht="25.5" customHeight="1">
      <c r="B557" s="42"/>
      <c r="C557" s="192" t="s">
        <v>878</v>
      </c>
      <c r="D557" s="192" t="s">
        <v>152</v>
      </c>
      <c r="E557" s="193" t="s">
        <v>879</v>
      </c>
      <c r="F557" s="194" t="s">
        <v>880</v>
      </c>
      <c r="G557" s="195" t="s">
        <v>172</v>
      </c>
      <c r="H557" s="196">
        <v>47097</v>
      </c>
      <c r="I557" s="197"/>
      <c r="J557" s="198">
        <f>ROUND(I557*H557,2)</f>
        <v>0</v>
      </c>
      <c r="K557" s="194" t="s">
        <v>156</v>
      </c>
      <c r="L557" s="62"/>
      <c r="M557" s="199" t="s">
        <v>23</v>
      </c>
      <c r="N557" s="200" t="s">
        <v>45</v>
      </c>
      <c r="O557" s="43"/>
      <c r="P557" s="201">
        <f>O557*H557</f>
        <v>0</v>
      </c>
      <c r="Q557" s="201">
        <v>0</v>
      </c>
      <c r="R557" s="201">
        <f>Q557*H557</f>
        <v>0</v>
      </c>
      <c r="S557" s="201">
        <v>0</v>
      </c>
      <c r="T557" s="202">
        <f>S557*H557</f>
        <v>0</v>
      </c>
      <c r="AR557" s="24" t="s">
        <v>157</v>
      </c>
      <c r="AT557" s="24" t="s">
        <v>152</v>
      </c>
      <c r="AU557" s="24" t="s">
        <v>158</v>
      </c>
      <c r="AY557" s="24" t="s">
        <v>150</v>
      </c>
      <c r="BE557" s="203">
        <f>IF(N557="základní",J557,0)</f>
        <v>0</v>
      </c>
      <c r="BF557" s="203">
        <f>IF(N557="snížená",J557,0)</f>
        <v>0</v>
      </c>
      <c r="BG557" s="203">
        <f>IF(N557="zákl. přenesená",J557,0)</f>
        <v>0</v>
      </c>
      <c r="BH557" s="203">
        <f>IF(N557="sníž. přenesená",J557,0)</f>
        <v>0</v>
      </c>
      <c r="BI557" s="203">
        <f>IF(N557="nulová",J557,0)</f>
        <v>0</v>
      </c>
      <c r="BJ557" s="24" t="s">
        <v>158</v>
      </c>
      <c r="BK557" s="203">
        <f>ROUND(I557*H557,2)</f>
        <v>0</v>
      </c>
      <c r="BL557" s="24" t="s">
        <v>157</v>
      </c>
      <c r="BM557" s="24" t="s">
        <v>881</v>
      </c>
    </row>
    <row r="558" spans="2:65" s="11" customFormat="1" ht="13.5">
      <c r="B558" s="204"/>
      <c r="C558" s="205"/>
      <c r="D558" s="206" t="s">
        <v>160</v>
      </c>
      <c r="E558" s="207" t="s">
        <v>23</v>
      </c>
      <c r="F558" s="208" t="s">
        <v>882</v>
      </c>
      <c r="G558" s="205"/>
      <c r="H558" s="209">
        <v>47097</v>
      </c>
      <c r="I558" s="210"/>
      <c r="J558" s="205"/>
      <c r="K558" s="205"/>
      <c r="L558" s="211"/>
      <c r="M558" s="212"/>
      <c r="N558" s="213"/>
      <c r="O558" s="213"/>
      <c r="P558" s="213"/>
      <c r="Q558" s="213"/>
      <c r="R558" s="213"/>
      <c r="S558" s="213"/>
      <c r="T558" s="214"/>
      <c r="AT558" s="215" t="s">
        <v>160</v>
      </c>
      <c r="AU558" s="215" t="s">
        <v>158</v>
      </c>
      <c r="AV558" s="11" t="s">
        <v>158</v>
      </c>
      <c r="AW558" s="11" t="s">
        <v>36</v>
      </c>
      <c r="AX558" s="11" t="s">
        <v>78</v>
      </c>
      <c r="AY558" s="215" t="s">
        <v>150</v>
      </c>
    </row>
    <row r="559" spans="2:65" s="1" customFormat="1" ht="25.5" customHeight="1">
      <c r="B559" s="42"/>
      <c r="C559" s="192" t="s">
        <v>883</v>
      </c>
      <c r="D559" s="192" t="s">
        <v>152</v>
      </c>
      <c r="E559" s="193" t="s">
        <v>884</v>
      </c>
      <c r="F559" s="194" t="s">
        <v>885</v>
      </c>
      <c r="G559" s="195" t="s">
        <v>172</v>
      </c>
      <c r="H559" s="196">
        <v>32</v>
      </c>
      <c r="I559" s="197"/>
      <c r="J559" s="198">
        <f>ROUND(I559*H559,2)</f>
        <v>0</v>
      </c>
      <c r="K559" s="194" t="s">
        <v>156</v>
      </c>
      <c r="L559" s="62"/>
      <c r="M559" s="199" t="s">
        <v>23</v>
      </c>
      <c r="N559" s="200" t="s">
        <v>45</v>
      </c>
      <c r="O559" s="43"/>
      <c r="P559" s="201">
        <f>O559*H559</f>
        <v>0</v>
      </c>
      <c r="Q559" s="201">
        <v>0</v>
      </c>
      <c r="R559" s="201">
        <f>Q559*H559</f>
        <v>0</v>
      </c>
      <c r="S559" s="201">
        <v>0</v>
      </c>
      <c r="T559" s="202">
        <f>S559*H559</f>
        <v>0</v>
      </c>
      <c r="AR559" s="24" t="s">
        <v>157</v>
      </c>
      <c r="AT559" s="24" t="s">
        <v>152</v>
      </c>
      <c r="AU559" s="24" t="s">
        <v>158</v>
      </c>
      <c r="AY559" s="24" t="s">
        <v>150</v>
      </c>
      <c r="BE559" s="203">
        <f>IF(N559="základní",J559,0)</f>
        <v>0</v>
      </c>
      <c r="BF559" s="203">
        <f>IF(N559="snížená",J559,0)</f>
        <v>0</v>
      </c>
      <c r="BG559" s="203">
        <f>IF(N559="zákl. přenesená",J559,0)</f>
        <v>0</v>
      </c>
      <c r="BH559" s="203">
        <f>IF(N559="sníž. přenesená",J559,0)</f>
        <v>0</v>
      </c>
      <c r="BI559" s="203">
        <f>IF(N559="nulová",J559,0)</f>
        <v>0</v>
      </c>
      <c r="BJ559" s="24" t="s">
        <v>158</v>
      </c>
      <c r="BK559" s="203">
        <f>ROUND(I559*H559,2)</f>
        <v>0</v>
      </c>
      <c r="BL559" s="24" t="s">
        <v>157</v>
      </c>
      <c r="BM559" s="24" t="s">
        <v>886</v>
      </c>
    </row>
    <row r="560" spans="2:65" s="1" customFormat="1" ht="25.5" customHeight="1">
      <c r="B560" s="42"/>
      <c r="C560" s="192" t="s">
        <v>887</v>
      </c>
      <c r="D560" s="192" t="s">
        <v>152</v>
      </c>
      <c r="E560" s="193" t="s">
        <v>888</v>
      </c>
      <c r="F560" s="194" t="s">
        <v>889</v>
      </c>
      <c r="G560" s="195" t="s">
        <v>172</v>
      </c>
      <c r="H560" s="196">
        <v>523.29999999999995</v>
      </c>
      <c r="I560" s="197"/>
      <c r="J560" s="198">
        <f>ROUND(I560*H560,2)</f>
        <v>0</v>
      </c>
      <c r="K560" s="194" t="s">
        <v>156</v>
      </c>
      <c r="L560" s="62"/>
      <c r="M560" s="199" t="s">
        <v>23</v>
      </c>
      <c r="N560" s="200" t="s">
        <v>45</v>
      </c>
      <c r="O560" s="43"/>
      <c r="P560" s="201">
        <f>O560*H560</f>
        <v>0</v>
      </c>
      <c r="Q560" s="201">
        <v>0</v>
      </c>
      <c r="R560" s="201">
        <f>Q560*H560</f>
        <v>0</v>
      </c>
      <c r="S560" s="201">
        <v>0</v>
      </c>
      <c r="T560" s="202">
        <f>S560*H560</f>
        <v>0</v>
      </c>
      <c r="AR560" s="24" t="s">
        <v>157</v>
      </c>
      <c r="AT560" s="24" t="s">
        <v>152</v>
      </c>
      <c r="AU560" s="24" t="s">
        <v>158</v>
      </c>
      <c r="AY560" s="24" t="s">
        <v>150</v>
      </c>
      <c r="BE560" s="203">
        <f>IF(N560="základní",J560,0)</f>
        <v>0</v>
      </c>
      <c r="BF560" s="203">
        <f>IF(N560="snížená",J560,0)</f>
        <v>0</v>
      </c>
      <c r="BG560" s="203">
        <f>IF(N560="zákl. přenesená",J560,0)</f>
        <v>0</v>
      </c>
      <c r="BH560" s="203">
        <f>IF(N560="sníž. přenesená",J560,0)</f>
        <v>0</v>
      </c>
      <c r="BI560" s="203">
        <f>IF(N560="nulová",J560,0)</f>
        <v>0</v>
      </c>
      <c r="BJ560" s="24" t="s">
        <v>158</v>
      </c>
      <c r="BK560" s="203">
        <f>ROUND(I560*H560,2)</f>
        <v>0</v>
      </c>
      <c r="BL560" s="24" t="s">
        <v>157</v>
      </c>
      <c r="BM560" s="24" t="s">
        <v>890</v>
      </c>
    </row>
    <row r="561" spans="2:65" s="1" customFormat="1" ht="16.5" customHeight="1">
      <c r="B561" s="42"/>
      <c r="C561" s="192" t="s">
        <v>891</v>
      </c>
      <c r="D561" s="192" t="s">
        <v>152</v>
      </c>
      <c r="E561" s="193" t="s">
        <v>892</v>
      </c>
      <c r="F561" s="194" t="s">
        <v>893</v>
      </c>
      <c r="G561" s="195" t="s">
        <v>172</v>
      </c>
      <c r="H561" s="196">
        <v>555.29999999999995</v>
      </c>
      <c r="I561" s="197"/>
      <c r="J561" s="198">
        <f>ROUND(I561*H561,2)</f>
        <v>0</v>
      </c>
      <c r="K561" s="194" t="s">
        <v>156</v>
      </c>
      <c r="L561" s="62"/>
      <c r="M561" s="199" t="s">
        <v>23</v>
      </c>
      <c r="N561" s="200" t="s">
        <v>45</v>
      </c>
      <c r="O561" s="43"/>
      <c r="P561" s="201">
        <f>O561*H561</f>
        <v>0</v>
      </c>
      <c r="Q561" s="201">
        <v>0</v>
      </c>
      <c r="R561" s="201">
        <f>Q561*H561</f>
        <v>0</v>
      </c>
      <c r="S561" s="201">
        <v>0</v>
      </c>
      <c r="T561" s="202">
        <f>S561*H561</f>
        <v>0</v>
      </c>
      <c r="AR561" s="24" t="s">
        <v>157</v>
      </c>
      <c r="AT561" s="24" t="s">
        <v>152</v>
      </c>
      <c r="AU561" s="24" t="s">
        <v>158</v>
      </c>
      <c r="AY561" s="24" t="s">
        <v>150</v>
      </c>
      <c r="BE561" s="203">
        <f>IF(N561="základní",J561,0)</f>
        <v>0</v>
      </c>
      <c r="BF561" s="203">
        <f>IF(N561="snížená",J561,0)</f>
        <v>0</v>
      </c>
      <c r="BG561" s="203">
        <f>IF(N561="zákl. přenesená",J561,0)</f>
        <v>0</v>
      </c>
      <c r="BH561" s="203">
        <f>IF(N561="sníž. přenesená",J561,0)</f>
        <v>0</v>
      </c>
      <c r="BI561" s="203">
        <f>IF(N561="nulová",J561,0)</f>
        <v>0</v>
      </c>
      <c r="BJ561" s="24" t="s">
        <v>158</v>
      </c>
      <c r="BK561" s="203">
        <f>ROUND(I561*H561,2)</f>
        <v>0</v>
      </c>
      <c r="BL561" s="24" t="s">
        <v>157</v>
      </c>
      <c r="BM561" s="24" t="s">
        <v>894</v>
      </c>
    </row>
    <row r="562" spans="2:65" s="11" customFormat="1" ht="13.5">
      <c r="B562" s="204"/>
      <c r="C562" s="205"/>
      <c r="D562" s="206" t="s">
        <v>160</v>
      </c>
      <c r="E562" s="207" t="s">
        <v>23</v>
      </c>
      <c r="F562" s="208" t="s">
        <v>895</v>
      </c>
      <c r="G562" s="205"/>
      <c r="H562" s="209">
        <v>555.29999999999995</v>
      </c>
      <c r="I562" s="210"/>
      <c r="J562" s="205"/>
      <c r="K562" s="205"/>
      <c r="L562" s="211"/>
      <c r="M562" s="212"/>
      <c r="N562" s="213"/>
      <c r="O562" s="213"/>
      <c r="P562" s="213"/>
      <c r="Q562" s="213"/>
      <c r="R562" s="213"/>
      <c r="S562" s="213"/>
      <c r="T562" s="214"/>
      <c r="AT562" s="215" t="s">
        <v>160</v>
      </c>
      <c r="AU562" s="215" t="s">
        <v>158</v>
      </c>
      <c r="AV562" s="11" t="s">
        <v>158</v>
      </c>
      <c r="AW562" s="11" t="s">
        <v>36</v>
      </c>
      <c r="AX562" s="11" t="s">
        <v>78</v>
      </c>
      <c r="AY562" s="215" t="s">
        <v>150</v>
      </c>
    </row>
    <row r="563" spans="2:65" s="1" customFormat="1" ht="16.5" customHeight="1">
      <c r="B563" s="42"/>
      <c r="C563" s="192" t="s">
        <v>896</v>
      </c>
      <c r="D563" s="192" t="s">
        <v>152</v>
      </c>
      <c r="E563" s="193" t="s">
        <v>897</v>
      </c>
      <c r="F563" s="194" t="s">
        <v>898</v>
      </c>
      <c r="G563" s="195" t="s">
        <v>172</v>
      </c>
      <c r="H563" s="196">
        <v>51897</v>
      </c>
      <c r="I563" s="197"/>
      <c r="J563" s="198">
        <f>ROUND(I563*H563,2)</f>
        <v>0</v>
      </c>
      <c r="K563" s="194" t="s">
        <v>156</v>
      </c>
      <c r="L563" s="62"/>
      <c r="M563" s="199" t="s">
        <v>23</v>
      </c>
      <c r="N563" s="200" t="s">
        <v>45</v>
      </c>
      <c r="O563" s="43"/>
      <c r="P563" s="201">
        <f>O563*H563</f>
        <v>0</v>
      </c>
      <c r="Q563" s="201">
        <v>0</v>
      </c>
      <c r="R563" s="201">
        <f>Q563*H563</f>
        <v>0</v>
      </c>
      <c r="S563" s="201">
        <v>0</v>
      </c>
      <c r="T563" s="202">
        <f>S563*H563</f>
        <v>0</v>
      </c>
      <c r="AR563" s="24" t="s">
        <v>157</v>
      </c>
      <c r="AT563" s="24" t="s">
        <v>152</v>
      </c>
      <c r="AU563" s="24" t="s">
        <v>158</v>
      </c>
      <c r="AY563" s="24" t="s">
        <v>150</v>
      </c>
      <c r="BE563" s="203">
        <f>IF(N563="základní",J563,0)</f>
        <v>0</v>
      </c>
      <c r="BF563" s="203">
        <f>IF(N563="snížená",J563,0)</f>
        <v>0</v>
      </c>
      <c r="BG563" s="203">
        <f>IF(N563="zákl. přenesená",J563,0)</f>
        <v>0</v>
      </c>
      <c r="BH563" s="203">
        <f>IF(N563="sníž. přenesená",J563,0)</f>
        <v>0</v>
      </c>
      <c r="BI563" s="203">
        <f>IF(N563="nulová",J563,0)</f>
        <v>0</v>
      </c>
      <c r="BJ563" s="24" t="s">
        <v>158</v>
      </c>
      <c r="BK563" s="203">
        <f>ROUND(I563*H563,2)</f>
        <v>0</v>
      </c>
      <c r="BL563" s="24" t="s">
        <v>157</v>
      </c>
      <c r="BM563" s="24" t="s">
        <v>899</v>
      </c>
    </row>
    <row r="564" spans="2:65" s="11" customFormat="1" ht="13.5">
      <c r="B564" s="204"/>
      <c r="C564" s="205"/>
      <c r="D564" s="206" t="s">
        <v>160</v>
      </c>
      <c r="E564" s="207" t="s">
        <v>23</v>
      </c>
      <c r="F564" s="208" t="s">
        <v>900</v>
      </c>
      <c r="G564" s="205"/>
      <c r="H564" s="209">
        <v>51897</v>
      </c>
      <c r="I564" s="210"/>
      <c r="J564" s="205"/>
      <c r="K564" s="205"/>
      <c r="L564" s="211"/>
      <c r="M564" s="212"/>
      <c r="N564" s="213"/>
      <c r="O564" s="213"/>
      <c r="P564" s="213"/>
      <c r="Q564" s="213"/>
      <c r="R564" s="213"/>
      <c r="S564" s="213"/>
      <c r="T564" s="214"/>
      <c r="AT564" s="215" t="s">
        <v>160</v>
      </c>
      <c r="AU564" s="215" t="s">
        <v>158</v>
      </c>
      <c r="AV564" s="11" t="s">
        <v>158</v>
      </c>
      <c r="AW564" s="11" t="s">
        <v>36</v>
      </c>
      <c r="AX564" s="11" t="s">
        <v>78</v>
      </c>
      <c r="AY564" s="215" t="s">
        <v>150</v>
      </c>
    </row>
    <row r="565" spans="2:65" s="1" customFormat="1" ht="16.5" customHeight="1">
      <c r="B565" s="42"/>
      <c r="C565" s="192" t="s">
        <v>901</v>
      </c>
      <c r="D565" s="192" t="s">
        <v>152</v>
      </c>
      <c r="E565" s="193" t="s">
        <v>902</v>
      </c>
      <c r="F565" s="194" t="s">
        <v>903</v>
      </c>
      <c r="G565" s="195" t="s">
        <v>172</v>
      </c>
      <c r="H565" s="196">
        <v>555.29999999999995</v>
      </c>
      <c r="I565" s="197"/>
      <c r="J565" s="198">
        <f>ROUND(I565*H565,2)</f>
        <v>0</v>
      </c>
      <c r="K565" s="194" t="s">
        <v>156</v>
      </c>
      <c r="L565" s="62"/>
      <c r="M565" s="199" t="s">
        <v>23</v>
      </c>
      <c r="N565" s="200" t="s">
        <v>45</v>
      </c>
      <c r="O565" s="43"/>
      <c r="P565" s="201">
        <f>O565*H565</f>
        <v>0</v>
      </c>
      <c r="Q565" s="201">
        <v>0</v>
      </c>
      <c r="R565" s="201">
        <f>Q565*H565</f>
        <v>0</v>
      </c>
      <c r="S565" s="201">
        <v>0</v>
      </c>
      <c r="T565" s="202">
        <f>S565*H565</f>
        <v>0</v>
      </c>
      <c r="AR565" s="24" t="s">
        <v>157</v>
      </c>
      <c r="AT565" s="24" t="s">
        <v>152</v>
      </c>
      <c r="AU565" s="24" t="s">
        <v>158</v>
      </c>
      <c r="AY565" s="24" t="s">
        <v>150</v>
      </c>
      <c r="BE565" s="203">
        <f>IF(N565="základní",J565,0)</f>
        <v>0</v>
      </c>
      <c r="BF565" s="203">
        <f>IF(N565="snížená",J565,0)</f>
        <v>0</v>
      </c>
      <c r="BG565" s="203">
        <f>IF(N565="zákl. přenesená",J565,0)</f>
        <v>0</v>
      </c>
      <c r="BH565" s="203">
        <f>IF(N565="sníž. přenesená",J565,0)</f>
        <v>0</v>
      </c>
      <c r="BI565" s="203">
        <f>IF(N565="nulová",J565,0)</f>
        <v>0</v>
      </c>
      <c r="BJ565" s="24" t="s">
        <v>158</v>
      </c>
      <c r="BK565" s="203">
        <f>ROUND(I565*H565,2)</f>
        <v>0</v>
      </c>
      <c r="BL565" s="24" t="s">
        <v>157</v>
      </c>
      <c r="BM565" s="24" t="s">
        <v>904</v>
      </c>
    </row>
    <row r="566" spans="2:65" s="1" customFormat="1" ht="25.5" customHeight="1">
      <c r="B566" s="42"/>
      <c r="C566" s="192" t="s">
        <v>905</v>
      </c>
      <c r="D566" s="192" t="s">
        <v>152</v>
      </c>
      <c r="E566" s="193" t="s">
        <v>906</v>
      </c>
      <c r="F566" s="194" t="s">
        <v>907</v>
      </c>
      <c r="G566" s="195" t="s">
        <v>172</v>
      </c>
      <c r="H566" s="196">
        <v>187.91</v>
      </c>
      <c r="I566" s="197"/>
      <c r="J566" s="198">
        <f>ROUND(I566*H566,2)</f>
        <v>0</v>
      </c>
      <c r="K566" s="194" t="s">
        <v>156</v>
      </c>
      <c r="L566" s="62"/>
      <c r="M566" s="199" t="s">
        <v>23</v>
      </c>
      <c r="N566" s="200" t="s">
        <v>45</v>
      </c>
      <c r="O566" s="43"/>
      <c r="P566" s="201">
        <f>O566*H566</f>
        <v>0</v>
      </c>
      <c r="Q566" s="201">
        <v>1.2999999999999999E-4</v>
      </c>
      <c r="R566" s="201">
        <f>Q566*H566</f>
        <v>2.4428299999999997E-2</v>
      </c>
      <c r="S566" s="201">
        <v>0</v>
      </c>
      <c r="T566" s="202">
        <f>S566*H566</f>
        <v>0</v>
      </c>
      <c r="AR566" s="24" t="s">
        <v>157</v>
      </c>
      <c r="AT566" s="24" t="s">
        <v>152</v>
      </c>
      <c r="AU566" s="24" t="s">
        <v>158</v>
      </c>
      <c r="AY566" s="24" t="s">
        <v>150</v>
      </c>
      <c r="BE566" s="203">
        <f>IF(N566="základní",J566,0)</f>
        <v>0</v>
      </c>
      <c r="BF566" s="203">
        <f>IF(N566="snížená",J566,0)</f>
        <v>0</v>
      </c>
      <c r="BG566" s="203">
        <f>IF(N566="zákl. přenesená",J566,0)</f>
        <v>0</v>
      </c>
      <c r="BH566" s="203">
        <f>IF(N566="sníž. přenesená",J566,0)</f>
        <v>0</v>
      </c>
      <c r="BI566" s="203">
        <f>IF(N566="nulová",J566,0)</f>
        <v>0</v>
      </c>
      <c r="BJ566" s="24" t="s">
        <v>158</v>
      </c>
      <c r="BK566" s="203">
        <f>ROUND(I566*H566,2)</f>
        <v>0</v>
      </c>
      <c r="BL566" s="24" t="s">
        <v>157</v>
      </c>
      <c r="BM566" s="24" t="s">
        <v>908</v>
      </c>
    </row>
    <row r="567" spans="2:65" s="11" customFormat="1" ht="13.5">
      <c r="B567" s="204"/>
      <c r="C567" s="205"/>
      <c r="D567" s="206" t="s">
        <v>160</v>
      </c>
      <c r="E567" s="207" t="s">
        <v>23</v>
      </c>
      <c r="F567" s="208" t="s">
        <v>909</v>
      </c>
      <c r="G567" s="205"/>
      <c r="H567" s="209">
        <v>8.6999999999999993</v>
      </c>
      <c r="I567" s="210"/>
      <c r="J567" s="205"/>
      <c r="K567" s="205"/>
      <c r="L567" s="211"/>
      <c r="M567" s="212"/>
      <c r="N567" s="213"/>
      <c r="O567" s="213"/>
      <c r="P567" s="213"/>
      <c r="Q567" s="213"/>
      <c r="R567" s="213"/>
      <c r="S567" s="213"/>
      <c r="T567" s="214"/>
      <c r="AT567" s="215" t="s">
        <v>160</v>
      </c>
      <c r="AU567" s="215" t="s">
        <v>158</v>
      </c>
      <c r="AV567" s="11" t="s">
        <v>158</v>
      </c>
      <c r="AW567" s="11" t="s">
        <v>36</v>
      </c>
      <c r="AX567" s="11" t="s">
        <v>73</v>
      </c>
      <c r="AY567" s="215" t="s">
        <v>150</v>
      </c>
    </row>
    <row r="568" spans="2:65" s="11" customFormat="1" ht="13.5">
      <c r="B568" s="204"/>
      <c r="C568" s="205"/>
      <c r="D568" s="206" t="s">
        <v>160</v>
      </c>
      <c r="E568" s="207" t="s">
        <v>23</v>
      </c>
      <c r="F568" s="208" t="s">
        <v>910</v>
      </c>
      <c r="G568" s="205"/>
      <c r="H568" s="209">
        <v>21.22</v>
      </c>
      <c r="I568" s="210"/>
      <c r="J568" s="205"/>
      <c r="K568" s="205"/>
      <c r="L568" s="211"/>
      <c r="M568" s="212"/>
      <c r="N568" s="213"/>
      <c r="O568" s="213"/>
      <c r="P568" s="213"/>
      <c r="Q568" s="213"/>
      <c r="R568" s="213"/>
      <c r="S568" s="213"/>
      <c r="T568" s="214"/>
      <c r="AT568" s="215" t="s">
        <v>160</v>
      </c>
      <c r="AU568" s="215" t="s">
        <v>158</v>
      </c>
      <c r="AV568" s="11" t="s">
        <v>158</v>
      </c>
      <c r="AW568" s="11" t="s">
        <v>36</v>
      </c>
      <c r="AX568" s="11" t="s">
        <v>73</v>
      </c>
      <c r="AY568" s="215" t="s">
        <v>150</v>
      </c>
    </row>
    <row r="569" spans="2:65" s="11" customFormat="1" ht="13.5">
      <c r="B569" s="204"/>
      <c r="C569" s="205"/>
      <c r="D569" s="206" t="s">
        <v>160</v>
      </c>
      <c r="E569" s="207" t="s">
        <v>23</v>
      </c>
      <c r="F569" s="208" t="s">
        <v>911</v>
      </c>
      <c r="G569" s="205"/>
      <c r="H569" s="209">
        <v>7.99</v>
      </c>
      <c r="I569" s="210"/>
      <c r="J569" s="205"/>
      <c r="K569" s="205"/>
      <c r="L569" s="211"/>
      <c r="M569" s="212"/>
      <c r="N569" s="213"/>
      <c r="O569" s="213"/>
      <c r="P569" s="213"/>
      <c r="Q569" s="213"/>
      <c r="R569" s="213"/>
      <c r="S569" s="213"/>
      <c r="T569" s="214"/>
      <c r="AT569" s="215" t="s">
        <v>160</v>
      </c>
      <c r="AU569" s="215" t="s">
        <v>158</v>
      </c>
      <c r="AV569" s="11" t="s">
        <v>158</v>
      </c>
      <c r="AW569" s="11" t="s">
        <v>36</v>
      </c>
      <c r="AX569" s="11" t="s">
        <v>73</v>
      </c>
      <c r="AY569" s="215" t="s">
        <v>150</v>
      </c>
    </row>
    <row r="570" spans="2:65" s="11" customFormat="1" ht="13.5">
      <c r="B570" s="204"/>
      <c r="C570" s="205"/>
      <c r="D570" s="206" t="s">
        <v>160</v>
      </c>
      <c r="E570" s="207" t="s">
        <v>23</v>
      </c>
      <c r="F570" s="208" t="s">
        <v>912</v>
      </c>
      <c r="G570" s="205"/>
      <c r="H570" s="209">
        <v>4.8</v>
      </c>
      <c r="I570" s="210"/>
      <c r="J570" s="205"/>
      <c r="K570" s="205"/>
      <c r="L570" s="211"/>
      <c r="M570" s="212"/>
      <c r="N570" s="213"/>
      <c r="O570" s="213"/>
      <c r="P570" s="213"/>
      <c r="Q570" s="213"/>
      <c r="R570" s="213"/>
      <c r="S570" s="213"/>
      <c r="T570" s="214"/>
      <c r="AT570" s="215" t="s">
        <v>160</v>
      </c>
      <c r="AU570" s="215" t="s">
        <v>158</v>
      </c>
      <c r="AV570" s="11" t="s">
        <v>158</v>
      </c>
      <c r="AW570" s="11" t="s">
        <v>36</v>
      </c>
      <c r="AX570" s="11" t="s">
        <v>73</v>
      </c>
      <c r="AY570" s="215" t="s">
        <v>150</v>
      </c>
    </row>
    <row r="571" spans="2:65" s="11" customFormat="1" ht="13.5">
      <c r="B571" s="204"/>
      <c r="C571" s="205"/>
      <c r="D571" s="206" t="s">
        <v>160</v>
      </c>
      <c r="E571" s="207" t="s">
        <v>23</v>
      </c>
      <c r="F571" s="208" t="s">
        <v>913</v>
      </c>
      <c r="G571" s="205"/>
      <c r="H571" s="209">
        <v>6.98</v>
      </c>
      <c r="I571" s="210"/>
      <c r="J571" s="205"/>
      <c r="K571" s="205"/>
      <c r="L571" s="211"/>
      <c r="M571" s="212"/>
      <c r="N571" s="213"/>
      <c r="O571" s="213"/>
      <c r="P571" s="213"/>
      <c r="Q571" s="213"/>
      <c r="R571" s="213"/>
      <c r="S571" s="213"/>
      <c r="T571" s="214"/>
      <c r="AT571" s="215" t="s">
        <v>160</v>
      </c>
      <c r="AU571" s="215" t="s">
        <v>158</v>
      </c>
      <c r="AV571" s="11" t="s">
        <v>158</v>
      </c>
      <c r="AW571" s="11" t="s">
        <v>36</v>
      </c>
      <c r="AX571" s="11" t="s">
        <v>73</v>
      </c>
      <c r="AY571" s="215" t="s">
        <v>150</v>
      </c>
    </row>
    <row r="572" spans="2:65" s="11" customFormat="1" ht="13.5">
      <c r="B572" s="204"/>
      <c r="C572" s="205"/>
      <c r="D572" s="206" t="s">
        <v>160</v>
      </c>
      <c r="E572" s="207" t="s">
        <v>23</v>
      </c>
      <c r="F572" s="208" t="s">
        <v>914</v>
      </c>
      <c r="G572" s="205"/>
      <c r="H572" s="209">
        <v>4</v>
      </c>
      <c r="I572" s="210"/>
      <c r="J572" s="205"/>
      <c r="K572" s="205"/>
      <c r="L572" s="211"/>
      <c r="M572" s="212"/>
      <c r="N572" s="213"/>
      <c r="O572" s="213"/>
      <c r="P572" s="213"/>
      <c r="Q572" s="213"/>
      <c r="R572" s="213"/>
      <c r="S572" s="213"/>
      <c r="T572" s="214"/>
      <c r="AT572" s="215" t="s">
        <v>160</v>
      </c>
      <c r="AU572" s="215" t="s">
        <v>158</v>
      </c>
      <c r="AV572" s="11" t="s">
        <v>158</v>
      </c>
      <c r="AW572" s="11" t="s">
        <v>36</v>
      </c>
      <c r="AX572" s="11" t="s">
        <v>73</v>
      </c>
      <c r="AY572" s="215" t="s">
        <v>150</v>
      </c>
    </row>
    <row r="573" spans="2:65" s="11" customFormat="1" ht="13.5">
      <c r="B573" s="204"/>
      <c r="C573" s="205"/>
      <c r="D573" s="206" t="s">
        <v>160</v>
      </c>
      <c r="E573" s="207" t="s">
        <v>23</v>
      </c>
      <c r="F573" s="208" t="s">
        <v>915</v>
      </c>
      <c r="G573" s="205"/>
      <c r="H573" s="209">
        <v>1.22</v>
      </c>
      <c r="I573" s="210"/>
      <c r="J573" s="205"/>
      <c r="K573" s="205"/>
      <c r="L573" s="211"/>
      <c r="M573" s="212"/>
      <c r="N573" s="213"/>
      <c r="O573" s="213"/>
      <c r="P573" s="213"/>
      <c r="Q573" s="213"/>
      <c r="R573" s="213"/>
      <c r="S573" s="213"/>
      <c r="T573" s="214"/>
      <c r="AT573" s="215" t="s">
        <v>160</v>
      </c>
      <c r="AU573" s="215" t="s">
        <v>158</v>
      </c>
      <c r="AV573" s="11" t="s">
        <v>158</v>
      </c>
      <c r="AW573" s="11" t="s">
        <v>36</v>
      </c>
      <c r="AX573" s="11" t="s">
        <v>73</v>
      </c>
      <c r="AY573" s="215" t="s">
        <v>150</v>
      </c>
    </row>
    <row r="574" spans="2:65" s="11" customFormat="1" ht="13.5">
      <c r="B574" s="204"/>
      <c r="C574" s="205"/>
      <c r="D574" s="206" t="s">
        <v>160</v>
      </c>
      <c r="E574" s="207" t="s">
        <v>23</v>
      </c>
      <c r="F574" s="208" t="s">
        <v>916</v>
      </c>
      <c r="G574" s="205"/>
      <c r="H574" s="209">
        <v>5.37</v>
      </c>
      <c r="I574" s="210"/>
      <c r="J574" s="205"/>
      <c r="K574" s="205"/>
      <c r="L574" s="211"/>
      <c r="M574" s="212"/>
      <c r="N574" s="213"/>
      <c r="O574" s="213"/>
      <c r="P574" s="213"/>
      <c r="Q574" s="213"/>
      <c r="R574" s="213"/>
      <c r="S574" s="213"/>
      <c r="T574" s="214"/>
      <c r="AT574" s="215" t="s">
        <v>160</v>
      </c>
      <c r="AU574" s="215" t="s">
        <v>158</v>
      </c>
      <c r="AV574" s="11" t="s">
        <v>158</v>
      </c>
      <c r="AW574" s="11" t="s">
        <v>36</v>
      </c>
      <c r="AX574" s="11" t="s">
        <v>73</v>
      </c>
      <c r="AY574" s="215" t="s">
        <v>150</v>
      </c>
    </row>
    <row r="575" spans="2:65" s="11" customFormat="1" ht="13.5">
      <c r="B575" s="204"/>
      <c r="C575" s="205"/>
      <c r="D575" s="206" t="s">
        <v>160</v>
      </c>
      <c r="E575" s="207" t="s">
        <v>23</v>
      </c>
      <c r="F575" s="208" t="s">
        <v>917</v>
      </c>
      <c r="G575" s="205"/>
      <c r="H575" s="209">
        <v>69.02</v>
      </c>
      <c r="I575" s="210"/>
      <c r="J575" s="205"/>
      <c r="K575" s="205"/>
      <c r="L575" s="211"/>
      <c r="M575" s="212"/>
      <c r="N575" s="213"/>
      <c r="O575" s="213"/>
      <c r="P575" s="213"/>
      <c r="Q575" s="213"/>
      <c r="R575" s="213"/>
      <c r="S575" s="213"/>
      <c r="T575" s="214"/>
      <c r="AT575" s="215" t="s">
        <v>160</v>
      </c>
      <c r="AU575" s="215" t="s">
        <v>158</v>
      </c>
      <c r="AV575" s="11" t="s">
        <v>158</v>
      </c>
      <c r="AW575" s="11" t="s">
        <v>36</v>
      </c>
      <c r="AX575" s="11" t="s">
        <v>73</v>
      </c>
      <c r="AY575" s="215" t="s">
        <v>150</v>
      </c>
    </row>
    <row r="576" spans="2:65" s="11" customFormat="1" ht="13.5">
      <c r="B576" s="204"/>
      <c r="C576" s="205"/>
      <c r="D576" s="206" t="s">
        <v>160</v>
      </c>
      <c r="E576" s="207" t="s">
        <v>23</v>
      </c>
      <c r="F576" s="208" t="s">
        <v>918</v>
      </c>
      <c r="G576" s="205"/>
      <c r="H576" s="209">
        <v>58.61</v>
      </c>
      <c r="I576" s="210"/>
      <c r="J576" s="205"/>
      <c r="K576" s="205"/>
      <c r="L576" s="211"/>
      <c r="M576" s="212"/>
      <c r="N576" s="213"/>
      <c r="O576" s="213"/>
      <c r="P576" s="213"/>
      <c r="Q576" s="213"/>
      <c r="R576" s="213"/>
      <c r="S576" s="213"/>
      <c r="T576" s="214"/>
      <c r="AT576" s="215" t="s">
        <v>160</v>
      </c>
      <c r="AU576" s="215" t="s">
        <v>158</v>
      </c>
      <c r="AV576" s="11" t="s">
        <v>158</v>
      </c>
      <c r="AW576" s="11" t="s">
        <v>36</v>
      </c>
      <c r="AX576" s="11" t="s">
        <v>73</v>
      </c>
      <c r="AY576" s="215" t="s">
        <v>150</v>
      </c>
    </row>
    <row r="577" spans="2:65" s="12" customFormat="1" ht="13.5">
      <c r="B577" s="216"/>
      <c r="C577" s="217"/>
      <c r="D577" s="206" t="s">
        <v>160</v>
      </c>
      <c r="E577" s="218" t="s">
        <v>23</v>
      </c>
      <c r="F577" s="219" t="s">
        <v>163</v>
      </c>
      <c r="G577" s="217"/>
      <c r="H577" s="220">
        <v>187.91</v>
      </c>
      <c r="I577" s="221"/>
      <c r="J577" s="217"/>
      <c r="K577" s="217"/>
      <c r="L577" s="222"/>
      <c r="M577" s="223"/>
      <c r="N577" s="224"/>
      <c r="O577" s="224"/>
      <c r="P577" s="224"/>
      <c r="Q577" s="224"/>
      <c r="R577" s="224"/>
      <c r="S577" s="224"/>
      <c r="T577" s="225"/>
      <c r="AT577" s="226" t="s">
        <v>160</v>
      </c>
      <c r="AU577" s="226" t="s">
        <v>158</v>
      </c>
      <c r="AV577" s="12" t="s">
        <v>157</v>
      </c>
      <c r="AW577" s="12" t="s">
        <v>36</v>
      </c>
      <c r="AX577" s="12" t="s">
        <v>78</v>
      </c>
      <c r="AY577" s="226" t="s">
        <v>150</v>
      </c>
    </row>
    <row r="578" spans="2:65" s="1" customFormat="1" ht="16.5" customHeight="1">
      <c r="B578" s="42"/>
      <c r="C578" s="192" t="s">
        <v>919</v>
      </c>
      <c r="D578" s="192" t="s">
        <v>152</v>
      </c>
      <c r="E578" s="193" t="s">
        <v>920</v>
      </c>
      <c r="F578" s="194" t="s">
        <v>921</v>
      </c>
      <c r="G578" s="195" t="s">
        <v>922</v>
      </c>
      <c r="H578" s="196">
        <v>2</v>
      </c>
      <c r="I578" s="197"/>
      <c r="J578" s="198">
        <f>ROUND(I578*H578,2)</f>
        <v>0</v>
      </c>
      <c r="K578" s="194" t="s">
        <v>156</v>
      </c>
      <c r="L578" s="62"/>
      <c r="M578" s="199" t="s">
        <v>23</v>
      </c>
      <c r="N578" s="200" t="s">
        <v>45</v>
      </c>
      <c r="O578" s="43"/>
      <c r="P578" s="201">
        <f>O578*H578</f>
        <v>0</v>
      </c>
      <c r="Q578" s="201">
        <v>0</v>
      </c>
      <c r="R578" s="201">
        <f>Q578*H578</f>
        <v>0</v>
      </c>
      <c r="S578" s="201">
        <v>0</v>
      </c>
      <c r="T578" s="202">
        <f>S578*H578</f>
        <v>0</v>
      </c>
      <c r="AR578" s="24" t="s">
        <v>157</v>
      </c>
      <c r="AT578" s="24" t="s">
        <v>152</v>
      </c>
      <c r="AU578" s="24" t="s">
        <v>158</v>
      </c>
      <c r="AY578" s="24" t="s">
        <v>150</v>
      </c>
      <c r="BE578" s="203">
        <f>IF(N578="základní",J578,0)</f>
        <v>0</v>
      </c>
      <c r="BF578" s="203">
        <f>IF(N578="snížená",J578,0)</f>
        <v>0</v>
      </c>
      <c r="BG578" s="203">
        <f>IF(N578="zákl. přenesená",J578,0)</f>
        <v>0</v>
      </c>
      <c r="BH578" s="203">
        <f>IF(N578="sníž. přenesená",J578,0)</f>
        <v>0</v>
      </c>
      <c r="BI578" s="203">
        <f>IF(N578="nulová",J578,0)</f>
        <v>0</v>
      </c>
      <c r="BJ578" s="24" t="s">
        <v>158</v>
      </c>
      <c r="BK578" s="203">
        <f>ROUND(I578*H578,2)</f>
        <v>0</v>
      </c>
      <c r="BL578" s="24" t="s">
        <v>157</v>
      </c>
      <c r="BM578" s="24" t="s">
        <v>923</v>
      </c>
    </row>
    <row r="579" spans="2:65" s="1" customFormat="1" ht="25.5" customHeight="1">
      <c r="B579" s="42"/>
      <c r="C579" s="192" t="s">
        <v>924</v>
      </c>
      <c r="D579" s="192" t="s">
        <v>152</v>
      </c>
      <c r="E579" s="193" t="s">
        <v>925</v>
      </c>
      <c r="F579" s="194" t="s">
        <v>926</v>
      </c>
      <c r="G579" s="195" t="s">
        <v>922</v>
      </c>
      <c r="H579" s="196">
        <v>120</v>
      </c>
      <c r="I579" s="197"/>
      <c r="J579" s="198">
        <f>ROUND(I579*H579,2)</f>
        <v>0</v>
      </c>
      <c r="K579" s="194" t="s">
        <v>156</v>
      </c>
      <c r="L579" s="62"/>
      <c r="M579" s="199" t="s">
        <v>23</v>
      </c>
      <c r="N579" s="200" t="s">
        <v>45</v>
      </c>
      <c r="O579" s="43"/>
      <c r="P579" s="201">
        <f>O579*H579</f>
        <v>0</v>
      </c>
      <c r="Q579" s="201">
        <v>0</v>
      </c>
      <c r="R579" s="201">
        <f>Q579*H579</f>
        <v>0</v>
      </c>
      <c r="S579" s="201">
        <v>0</v>
      </c>
      <c r="T579" s="202">
        <f>S579*H579</f>
        <v>0</v>
      </c>
      <c r="AR579" s="24" t="s">
        <v>157</v>
      </c>
      <c r="AT579" s="24" t="s">
        <v>152</v>
      </c>
      <c r="AU579" s="24" t="s">
        <v>158</v>
      </c>
      <c r="AY579" s="24" t="s">
        <v>150</v>
      </c>
      <c r="BE579" s="203">
        <f>IF(N579="základní",J579,0)</f>
        <v>0</v>
      </c>
      <c r="BF579" s="203">
        <f>IF(N579="snížená",J579,0)</f>
        <v>0</v>
      </c>
      <c r="BG579" s="203">
        <f>IF(N579="zákl. přenesená",J579,0)</f>
        <v>0</v>
      </c>
      <c r="BH579" s="203">
        <f>IF(N579="sníž. přenesená",J579,0)</f>
        <v>0</v>
      </c>
      <c r="BI579" s="203">
        <f>IF(N579="nulová",J579,0)</f>
        <v>0</v>
      </c>
      <c r="BJ579" s="24" t="s">
        <v>158</v>
      </c>
      <c r="BK579" s="203">
        <f>ROUND(I579*H579,2)</f>
        <v>0</v>
      </c>
      <c r="BL579" s="24" t="s">
        <v>157</v>
      </c>
      <c r="BM579" s="24" t="s">
        <v>927</v>
      </c>
    </row>
    <row r="580" spans="2:65" s="11" customFormat="1" ht="13.5">
      <c r="B580" s="204"/>
      <c r="C580" s="205"/>
      <c r="D580" s="206" t="s">
        <v>160</v>
      </c>
      <c r="E580" s="207" t="s">
        <v>23</v>
      </c>
      <c r="F580" s="208" t="s">
        <v>928</v>
      </c>
      <c r="G580" s="205"/>
      <c r="H580" s="209">
        <v>120</v>
      </c>
      <c r="I580" s="210"/>
      <c r="J580" s="205"/>
      <c r="K580" s="205"/>
      <c r="L580" s="211"/>
      <c r="M580" s="212"/>
      <c r="N580" s="213"/>
      <c r="O580" s="213"/>
      <c r="P580" s="213"/>
      <c r="Q580" s="213"/>
      <c r="R580" s="213"/>
      <c r="S580" s="213"/>
      <c r="T580" s="214"/>
      <c r="AT580" s="215" t="s">
        <v>160</v>
      </c>
      <c r="AU580" s="215" t="s">
        <v>158</v>
      </c>
      <c r="AV580" s="11" t="s">
        <v>158</v>
      </c>
      <c r="AW580" s="11" t="s">
        <v>36</v>
      </c>
      <c r="AX580" s="11" t="s">
        <v>78</v>
      </c>
      <c r="AY580" s="215" t="s">
        <v>150</v>
      </c>
    </row>
    <row r="581" spans="2:65" s="1" customFormat="1" ht="16.5" customHeight="1">
      <c r="B581" s="42"/>
      <c r="C581" s="192" t="s">
        <v>929</v>
      </c>
      <c r="D581" s="192" t="s">
        <v>152</v>
      </c>
      <c r="E581" s="193" t="s">
        <v>930</v>
      </c>
      <c r="F581" s="194" t="s">
        <v>931</v>
      </c>
      <c r="G581" s="195" t="s">
        <v>922</v>
      </c>
      <c r="H581" s="196">
        <v>2</v>
      </c>
      <c r="I581" s="197"/>
      <c r="J581" s="198">
        <f>ROUND(I581*H581,2)</f>
        <v>0</v>
      </c>
      <c r="K581" s="194" t="s">
        <v>156</v>
      </c>
      <c r="L581" s="62"/>
      <c r="M581" s="199" t="s">
        <v>23</v>
      </c>
      <c r="N581" s="200" t="s">
        <v>45</v>
      </c>
      <c r="O581" s="43"/>
      <c r="P581" s="201">
        <f>O581*H581</f>
        <v>0</v>
      </c>
      <c r="Q581" s="201">
        <v>0</v>
      </c>
      <c r="R581" s="201">
        <f>Q581*H581</f>
        <v>0</v>
      </c>
      <c r="S581" s="201">
        <v>0</v>
      </c>
      <c r="T581" s="202">
        <f>S581*H581</f>
        <v>0</v>
      </c>
      <c r="AR581" s="24" t="s">
        <v>157</v>
      </c>
      <c r="AT581" s="24" t="s">
        <v>152</v>
      </c>
      <c r="AU581" s="24" t="s">
        <v>158</v>
      </c>
      <c r="AY581" s="24" t="s">
        <v>150</v>
      </c>
      <c r="BE581" s="203">
        <f>IF(N581="základní",J581,0)</f>
        <v>0</v>
      </c>
      <c r="BF581" s="203">
        <f>IF(N581="snížená",J581,0)</f>
        <v>0</v>
      </c>
      <c r="BG581" s="203">
        <f>IF(N581="zákl. přenesená",J581,0)</f>
        <v>0</v>
      </c>
      <c r="BH581" s="203">
        <f>IF(N581="sníž. přenesená",J581,0)</f>
        <v>0</v>
      </c>
      <c r="BI581" s="203">
        <f>IF(N581="nulová",J581,0)</f>
        <v>0</v>
      </c>
      <c r="BJ581" s="24" t="s">
        <v>158</v>
      </c>
      <c r="BK581" s="203">
        <f>ROUND(I581*H581,2)</f>
        <v>0</v>
      </c>
      <c r="BL581" s="24" t="s">
        <v>157</v>
      </c>
      <c r="BM581" s="24" t="s">
        <v>932</v>
      </c>
    </row>
    <row r="582" spans="2:65" s="1" customFormat="1" ht="16.5" customHeight="1">
      <c r="B582" s="42"/>
      <c r="C582" s="192" t="s">
        <v>933</v>
      </c>
      <c r="D582" s="192" t="s">
        <v>152</v>
      </c>
      <c r="E582" s="193" t="s">
        <v>934</v>
      </c>
      <c r="F582" s="194" t="s">
        <v>935</v>
      </c>
      <c r="G582" s="195" t="s">
        <v>330</v>
      </c>
      <c r="H582" s="196">
        <v>23.9</v>
      </c>
      <c r="I582" s="197"/>
      <c r="J582" s="198">
        <f>ROUND(I582*H582,2)</f>
        <v>0</v>
      </c>
      <c r="K582" s="194" t="s">
        <v>156</v>
      </c>
      <c r="L582" s="62"/>
      <c r="M582" s="199" t="s">
        <v>23</v>
      </c>
      <c r="N582" s="200" t="s">
        <v>45</v>
      </c>
      <c r="O582" s="43"/>
      <c r="P582" s="201">
        <f>O582*H582</f>
        <v>0</v>
      </c>
      <c r="Q582" s="201">
        <v>0</v>
      </c>
      <c r="R582" s="201">
        <f>Q582*H582</f>
        <v>0</v>
      </c>
      <c r="S582" s="201">
        <v>0</v>
      </c>
      <c r="T582" s="202">
        <f>S582*H582</f>
        <v>0</v>
      </c>
      <c r="AR582" s="24" t="s">
        <v>157</v>
      </c>
      <c r="AT582" s="24" t="s">
        <v>152</v>
      </c>
      <c r="AU582" s="24" t="s">
        <v>158</v>
      </c>
      <c r="AY582" s="24" t="s">
        <v>150</v>
      </c>
      <c r="BE582" s="203">
        <f>IF(N582="základní",J582,0)</f>
        <v>0</v>
      </c>
      <c r="BF582" s="203">
        <f>IF(N582="snížená",J582,0)</f>
        <v>0</v>
      </c>
      <c r="BG582" s="203">
        <f>IF(N582="zákl. přenesená",J582,0)</f>
        <v>0</v>
      </c>
      <c r="BH582" s="203">
        <f>IF(N582="sníž. přenesená",J582,0)</f>
        <v>0</v>
      </c>
      <c r="BI582" s="203">
        <f>IF(N582="nulová",J582,0)</f>
        <v>0</v>
      </c>
      <c r="BJ582" s="24" t="s">
        <v>158</v>
      </c>
      <c r="BK582" s="203">
        <f>ROUND(I582*H582,2)</f>
        <v>0</v>
      </c>
      <c r="BL582" s="24" t="s">
        <v>157</v>
      </c>
      <c r="BM582" s="24" t="s">
        <v>936</v>
      </c>
    </row>
    <row r="583" spans="2:65" s="1" customFormat="1" ht="25.5" customHeight="1">
      <c r="B583" s="42"/>
      <c r="C583" s="192" t="s">
        <v>937</v>
      </c>
      <c r="D583" s="192" t="s">
        <v>152</v>
      </c>
      <c r="E583" s="193" t="s">
        <v>938</v>
      </c>
      <c r="F583" s="194" t="s">
        <v>939</v>
      </c>
      <c r="G583" s="195" t="s">
        <v>330</v>
      </c>
      <c r="H583" s="196">
        <v>1434</v>
      </c>
      <c r="I583" s="197"/>
      <c r="J583" s="198">
        <f>ROUND(I583*H583,2)</f>
        <v>0</v>
      </c>
      <c r="K583" s="194" t="s">
        <v>156</v>
      </c>
      <c r="L583" s="62"/>
      <c r="M583" s="199" t="s">
        <v>23</v>
      </c>
      <c r="N583" s="200" t="s">
        <v>45</v>
      </c>
      <c r="O583" s="43"/>
      <c r="P583" s="201">
        <f>O583*H583</f>
        <v>0</v>
      </c>
      <c r="Q583" s="201">
        <v>0</v>
      </c>
      <c r="R583" s="201">
        <f>Q583*H583</f>
        <v>0</v>
      </c>
      <c r="S583" s="201">
        <v>0</v>
      </c>
      <c r="T583" s="202">
        <f>S583*H583</f>
        <v>0</v>
      </c>
      <c r="AR583" s="24" t="s">
        <v>157</v>
      </c>
      <c r="AT583" s="24" t="s">
        <v>152</v>
      </c>
      <c r="AU583" s="24" t="s">
        <v>158</v>
      </c>
      <c r="AY583" s="24" t="s">
        <v>150</v>
      </c>
      <c r="BE583" s="203">
        <f>IF(N583="základní",J583,0)</f>
        <v>0</v>
      </c>
      <c r="BF583" s="203">
        <f>IF(N583="snížená",J583,0)</f>
        <v>0</v>
      </c>
      <c r="BG583" s="203">
        <f>IF(N583="zákl. přenesená",J583,0)</f>
        <v>0</v>
      </c>
      <c r="BH583" s="203">
        <f>IF(N583="sníž. přenesená",J583,0)</f>
        <v>0</v>
      </c>
      <c r="BI583" s="203">
        <f>IF(N583="nulová",J583,0)</f>
        <v>0</v>
      </c>
      <c r="BJ583" s="24" t="s">
        <v>158</v>
      </c>
      <c r="BK583" s="203">
        <f>ROUND(I583*H583,2)</f>
        <v>0</v>
      </c>
      <c r="BL583" s="24" t="s">
        <v>157</v>
      </c>
      <c r="BM583" s="24" t="s">
        <v>940</v>
      </c>
    </row>
    <row r="584" spans="2:65" s="11" customFormat="1" ht="13.5">
      <c r="B584" s="204"/>
      <c r="C584" s="205"/>
      <c r="D584" s="206" t="s">
        <v>160</v>
      </c>
      <c r="E584" s="207" t="s">
        <v>23</v>
      </c>
      <c r="F584" s="208" t="s">
        <v>941</v>
      </c>
      <c r="G584" s="205"/>
      <c r="H584" s="209">
        <v>1434</v>
      </c>
      <c r="I584" s="210"/>
      <c r="J584" s="205"/>
      <c r="K584" s="205"/>
      <c r="L584" s="211"/>
      <c r="M584" s="212"/>
      <c r="N584" s="213"/>
      <c r="O584" s="213"/>
      <c r="P584" s="213"/>
      <c r="Q584" s="213"/>
      <c r="R584" s="213"/>
      <c r="S584" s="213"/>
      <c r="T584" s="214"/>
      <c r="AT584" s="215" t="s">
        <v>160</v>
      </c>
      <c r="AU584" s="215" t="s">
        <v>158</v>
      </c>
      <c r="AV584" s="11" t="s">
        <v>158</v>
      </c>
      <c r="AW584" s="11" t="s">
        <v>36</v>
      </c>
      <c r="AX584" s="11" t="s">
        <v>78</v>
      </c>
      <c r="AY584" s="215" t="s">
        <v>150</v>
      </c>
    </row>
    <row r="585" spans="2:65" s="1" customFormat="1" ht="25.5" customHeight="1">
      <c r="B585" s="42"/>
      <c r="C585" s="192" t="s">
        <v>942</v>
      </c>
      <c r="D585" s="192" t="s">
        <v>152</v>
      </c>
      <c r="E585" s="193" t="s">
        <v>943</v>
      </c>
      <c r="F585" s="194" t="s">
        <v>944</v>
      </c>
      <c r="G585" s="195" t="s">
        <v>330</v>
      </c>
      <c r="H585" s="196">
        <v>23.9</v>
      </c>
      <c r="I585" s="197"/>
      <c r="J585" s="198">
        <f>ROUND(I585*H585,2)</f>
        <v>0</v>
      </c>
      <c r="K585" s="194" t="s">
        <v>156</v>
      </c>
      <c r="L585" s="62"/>
      <c r="M585" s="199" t="s">
        <v>23</v>
      </c>
      <c r="N585" s="200" t="s">
        <v>45</v>
      </c>
      <c r="O585" s="43"/>
      <c r="P585" s="201">
        <f>O585*H585</f>
        <v>0</v>
      </c>
      <c r="Q585" s="201">
        <v>0</v>
      </c>
      <c r="R585" s="201">
        <f>Q585*H585</f>
        <v>0</v>
      </c>
      <c r="S585" s="201">
        <v>0</v>
      </c>
      <c r="T585" s="202">
        <f>S585*H585</f>
        <v>0</v>
      </c>
      <c r="AR585" s="24" t="s">
        <v>157</v>
      </c>
      <c r="AT585" s="24" t="s">
        <v>152</v>
      </c>
      <c r="AU585" s="24" t="s">
        <v>158</v>
      </c>
      <c r="AY585" s="24" t="s">
        <v>150</v>
      </c>
      <c r="BE585" s="203">
        <f>IF(N585="základní",J585,0)</f>
        <v>0</v>
      </c>
      <c r="BF585" s="203">
        <f>IF(N585="snížená",J585,0)</f>
        <v>0</v>
      </c>
      <c r="BG585" s="203">
        <f>IF(N585="zákl. přenesená",J585,0)</f>
        <v>0</v>
      </c>
      <c r="BH585" s="203">
        <f>IF(N585="sníž. přenesená",J585,0)</f>
        <v>0</v>
      </c>
      <c r="BI585" s="203">
        <f>IF(N585="nulová",J585,0)</f>
        <v>0</v>
      </c>
      <c r="BJ585" s="24" t="s">
        <v>158</v>
      </c>
      <c r="BK585" s="203">
        <f>ROUND(I585*H585,2)</f>
        <v>0</v>
      </c>
      <c r="BL585" s="24" t="s">
        <v>157</v>
      </c>
      <c r="BM585" s="24" t="s">
        <v>945</v>
      </c>
    </row>
    <row r="586" spans="2:65" s="1" customFormat="1" ht="16.5" customHeight="1">
      <c r="B586" s="42"/>
      <c r="C586" s="192" t="s">
        <v>946</v>
      </c>
      <c r="D586" s="192" t="s">
        <v>152</v>
      </c>
      <c r="E586" s="193" t="s">
        <v>947</v>
      </c>
      <c r="F586" s="194" t="s">
        <v>948</v>
      </c>
      <c r="G586" s="195" t="s">
        <v>172</v>
      </c>
      <c r="H586" s="196">
        <v>89.706999999999994</v>
      </c>
      <c r="I586" s="197"/>
      <c r="J586" s="198">
        <f>ROUND(I586*H586,2)</f>
        <v>0</v>
      </c>
      <c r="K586" s="194" t="s">
        <v>23</v>
      </c>
      <c r="L586" s="62"/>
      <c r="M586" s="199" t="s">
        <v>23</v>
      </c>
      <c r="N586" s="200" t="s">
        <v>45</v>
      </c>
      <c r="O586" s="43"/>
      <c r="P586" s="201">
        <f>O586*H586</f>
        <v>0</v>
      </c>
      <c r="Q586" s="201">
        <v>2.0000000000000002E-5</v>
      </c>
      <c r="R586" s="201">
        <f>Q586*H586</f>
        <v>1.7941400000000001E-3</v>
      </c>
      <c r="S586" s="201">
        <v>0</v>
      </c>
      <c r="T586" s="202">
        <f>S586*H586</f>
        <v>0</v>
      </c>
      <c r="AR586" s="24" t="s">
        <v>157</v>
      </c>
      <c r="AT586" s="24" t="s">
        <v>152</v>
      </c>
      <c r="AU586" s="24" t="s">
        <v>158</v>
      </c>
      <c r="AY586" s="24" t="s">
        <v>150</v>
      </c>
      <c r="BE586" s="203">
        <f>IF(N586="základní",J586,0)</f>
        <v>0</v>
      </c>
      <c r="BF586" s="203">
        <f>IF(N586="snížená",J586,0)</f>
        <v>0</v>
      </c>
      <c r="BG586" s="203">
        <f>IF(N586="zákl. přenesená",J586,0)</f>
        <v>0</v>
      </c>
      <c r="BH586" s="203">
        <f>IF(N586="sníž. přenesená",J586,0)</f>
        <v>0</v>
      </c>
      <c r="BI586" s="203">
        <f>IF(N586="nulová",J586,0)</f>
        <v>0</v>
      </c>
      <c r="BJ586" s="24" t="s">
        <v>158</v>
      </c>
      <c r="BK586" s="203">
        <f>ROUND(I586*H586,2)</f>
        <v>0</v>
      </c>
      <c r="BL586" s="24" t="s">
        <v>157</v>
      </c>
      <c r="BM586" s="24" t="s">
        <v>949</v>
      </c>
    </row>
    <row r="587" spans="2:65" s="11" customFormat="1" ht="13.5">
      <c r="B587" s="204"/>
      <c r="C587" s="205"/>
      <c r="D587" s="206" t="s">
        <v>160</v>
      </c>
      <c r="E587" s="207" t="s">
        <v>23</v>
      </c>
      <c r="F587" s="208" t="s">
        <v>950</v>
      </c>
      <c r="G587" s="205"/>
      <c r="H587" s="209">
        <v>35.014000000000003</v>
      </c>
      <c r="I587" s="210"/>
      <c r="J587" s="205"/>
      <c r="K587" s="205"/>
      <c r="L587" s="211"/>
      <c r="M587" s="212"/>
      <c r="N587" s="213"/>
      <c r="O587" s="213"/>
      <c r="P587" s="213"/>
      <c r="Q587" s="213"/>
      <c r="R587" s="213"/>
      <c r="S587" s="213"/>
      <c r="T587" s="214"/>
      <c r="AT587" s="215" t="s">
        <v>160</v>
      </c>
      <c r="AU587" s="215" t="s">
        <v>158</v>
      </c>
      <c r="AV587" s="11" t="s">
        <v>158</v>
      </c>
      <c r="AW587" s="11" t="s">
        <v>36</v>
      </c>
      <c r="AX587" s="11" t="s">
        <v>73</v>
      </c>
      <c r="AY587" s="215" t="s">
        <v>150</v>
      </c>
    </row>
    <row r="588" spans="2:65" s="11" customFormat="1" ht="13.5">
      <c r="B588" s="204"/>
      <c r="C588" s="205"/>
      <c r="D588" s="206" t="s">
        <v>160</v>
      </c>
      <c r="E588" s="207" t="s">
        <v>23</v>
      </c>
      <c r="F588" s="208" t="s">
        <v>951</v>
      </c>
      <c r="G588" s="205"/>
      <c r="H588" s="209">
        <v>54.692999999999998</v>
      </c>
      <c r="I588" s="210"/>
      <c r="J588" s="205"/>
      <c r="K588" s="205"/>
      <c r="L588" s="211"/>
      <c r="M588" s="212"/>
      <c r="N588" s="213"/>
      <c r="O588" s="213"/>
      <c r="P588" s="213"/>
      <c r="Q588" s="213"/>
      <c r="R588" s="213"/>
      <c r="S588" s="213"/>
      <c r="T588" s="214"/>
      <c r="AT588" s="215" t="s">
        <v>160</v>
      </c>
      <c r="AU588" s="215" t="s">
        <v>158</v>
      </c>
      <c r="AV588" s="11" t="s">
        <v>158</v>
      </c>
      <c r="AW588" s="11" t="s">
        <v>36</v>
      </c>
      <c r="AX588" s="11" t="s">
        <v>73</v>
      </c>
      <c r="AY588" s="215" t="s">
        <v>150</v>
      </c>
    </row>
    <row r="589" spans="2:65" s="12" customFormat="1" ht="13.5">
      <c r="B589" s="216"/>
      <c r="C589" s="217"/>
      <c r="D589" s="206" t="s">
        <v>160</v>
      </c>
      <c r="E589" s="218" t="s">
        <v>23</v>
      </c>
      <c r="F589" s="219" t="s">
        <v>163</v>
      </c>
      <c r="G589" s="217"/>
      <c r="H589" s="220">
        <v>89.706999999999994</v>
      </c>
      <c r="I589" s="221"/>
      <c r="J589" s="217"/>
      <c r="K589" s="217"/>
      <c r="L589" s="222"/>
      <c r="M589" s="223"/>
      <c r="N589" s="224"/>
      <c r="O589" s="224"/>
      <c r="P589" s="224"/>
      <c r="Q589" s="224"/>
      <c r="R589" s="224"/>
      <c r="S589" s="224"/>
      <c r="T589" s="225"/>
      <c r="AT589" s="226" t="s">
        <v>160</v>
      </c>
      <c r="AU589" s="226" t="s">
        <v>158</v>
      </c>
      <c r="AV589" s="12" t="s">
        <v>157</v>
      </c>
      <c r="AW589" s="12" t="s">
        <v>36</v>
      </c>
      <c r="AX589" s="12" t="s">
        <v>78</v>
      </c>
      <c r="AY589" s="226" t="s">
        <v>150</v>
      </c>
    </row>
    <row r="590" spans="2:65" s="1" customFormat="1" ht="16.5" customHeight="1">
      <c r="B590" s="42"/>
      <c r="C590" s="192" t="s">
        <v>952</v>
      </c>
      <c r="D590" s="192" t="s">
        <v>152</v>
      </c>
      <c r="E590" s="193" t="s">
        <v>953</v>
      </c>
      <c r="F590" s="194" t="s">
        <v>954</v>
      </c>
      <c r="G590" s="195" t="s">
        <v>172</v>
      </c>
      <c r="H590" s="196">
        <v>189.37</v>
      </c>
      <c r="I590" s="197"/>
      <c r="J590" s="198">
        <f>ROUND(I590*H590,2)</f>
        <v>0</v>
      </c>
      <c r="K590" s="194" t="s">
        <v>156</v>
      </c>
      <c r="L590" s="62"/>
      <c r="M590" s="199" t="s">
        <v>23</v>
      </c>
      <c r="N590" s="200" t="s">
        <v>45</v>
      </c>
      <c r="O590" s="43"/>
      <c r="P590" s="201">
        <f>O590*H590</f>
        <v>0</v>
      </c>
      <c r="Q590" s="201">
        <v>4.0000000000000003E-5</v>
      </c>
      <c r="R590" s="201">
        <f>Q590*H590</f>
        <v>7.5748000000000005E-3</v>
      </c>
      <c r="S590" s="201">
        <v>0</v>
      </c>
      <c r="T590" s="202">
        <f>S590*H590</f>
        <v>0</v>
      </c>
      <c r="AR590" s="24" t="s">
        <v>157</v>
      </c>
      <c r="AT590" s="24" t="s">
        <v>152</v>
      </c>
      <c r="AU590" s="24" t="s">
        <v>158</v>
      </c>
      <c r="AY590" s="24" t="s">
        <v>150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24" t="s">
        <v>158</v>
      </c>
      <c r="BK590" s="203">
        <f>ROUND(I590*H590,2)</f>
        <v>0</v>
      </c>
      <c r="BL590" s="24" t="s">
        <v>157</v>
      </c>
      <c r="BM590" s="24" t="s">
        <v>955</v>
      </c>
    </row>
    <row r="591" spans="2:65" s="11" customFormat="1" ht="13.5">
      <c r="B591" s="204"/>
      <c r="C591" s="205"/>
      <c r="D591" s="206" t="s">
        <v>160</v>
      </c>
      <c r="E591" s="207" t="s">
        <v>23</v>
      </c>
      <c r="F591" s="208" t="s">
        <v>956</v>
      </c>
      <c r="G591" s="205"/>
      <c r="H591" s="209">
        <v>41.04</v>
      </c>
      <c r="I591" s="210"/>
      <c r="J591" s="205"/>
      <c r="K591" s="205"/>
      <c r="L591" s="211"/>
      <c r="M591" s="212"/>
      <c r="N591" s="213"/>
      <c r="O591" s="213"/>
      <c r="P591" s="213"/>
      <c r="Q591" s="213"/>
      <c r="R591" s="213"/>
      <c r="S591" s="213"/>
      <c r="T591" s="214"/>
      <c r="AT591" s="215" t="s">
        <v>160</v>
      </c>
      <c r="AU591" s="215" t="s">
        <v>158</v>
      </c>
      <c r="AV591" s="11" t="s">
        <v>158</v>
      </c>
      <c r="AW591" s="11" t="s">
        <v>36</v>
      </c>
      <c r="AX591" s="11" t="s">
        <v>73</v>
      </c>
      <c r="AY591" s="215" t="s">
        <v>150</v>
      </c>
    </row>
    <row r="592" spans="2:65" s="11" customFormat="1" ht="13.5">
      <c r="B592" s="204"/>
      <c r="C592" s="205"/>
      <c r="D592" s="206" t="s">
        <v>160</v>
      </c>
      <c r="E592" s="207" t="s">
        <v>23</v>
      </c>
      <c r="F592" s="208" t="s">
        <v>957</v>
      </c>
      <c r="G592" s="205"/>
      <c r="H592" s="209">
        <v>148.33000000000001</v>
      </c>
      <c r="I592" s="210"/>
      <c r="J592" s="205"/>
      <c r="K592" s="205"/>
      <c r="L592" s="211"/>
      <c r="M592" s="212"/>
      <c r="N592" s="213"/>
      <c r="O592" s="213"/>
      <c r="P592" s="213"/>
      <c r="Q592" s="213"/>
      <c r="R592" s="213"/>
      <c r="S592" s="213"/>
      <c r="T592" s="214"/>
      <c r="AT592" s="215" t="s">
        <v>160</v>
      </c>
      <c r="AU592" s="215" t="s">
        <v>158</v>
      </c>
      <c r="AV592" s="11" t="s">
        <v>158</v>
      </c>
      <c r="AW592" s="11" t="s">
        <v>36</v>
      </c>
      <c r="AX592" s="11" t="s">
        <v>73</v>
      </c>
      <c r="AY592" s="215" t="s">
        <v>150</v>
      </c>
    </row>
    <row r="593" spans="2:65" s="12" customFormat="1" ht="13.5">
      <c r="B593" s="216"/>
      <c r="C593" s="217"/>
      <c r="D593" s="206" t="s">
        <v>160</v>
      </c>
      <c r="E593" s="218" t="s">
        <v>23</v>
      </c>
      <c r="F593" s="219" t="s">
        <v>163</v>
      </c>
      <c r="G593" s="217"/>
      <c r="H593" s="220">
        <v>189.37</v>
      </c>
      <c r="I593" s="221"/>
      <c r="J593" s="217"/>
      <c r="K593" s="217"/>
      <c r="L593" s="222"/>
      <c r="M593" s="223"/>
      <c r="N593" s="224"/>
      <c r="O593" s="224"/>
      <c r="P593" s="224"/>
      <c r="Q593" s="224"/>
      <c r="R593" s="224"/>
      <c r="S593" s="224"/>
      <c r="T593" s="225"/>
      <c r="AT593" s="226" t="s">
        <v>160</v>
      </c>
      <c r="AU593" s="226" t="s">
        <v>158</v>
      </c>
      <c r="AV593" s="12" t="s">
        <v>157</v>
      </c>
      <c r="AW593" s="12" t="s">
        <v>36</v>
      </c>
      <c r="AX593" s="12" t="s">
        <v>78</v>
      </c>
      <c r="AY593" s="226" t="s">
        <v>150</v>
      </c>
    </row>
    <row r="594" spans="2:65" s="1" customFormat="1" ht="16.5" customHeight="1">
      <c r="B594" s="42"/>
      <c r="C594" s="192" t="s">
        <v>958</v>
      </c>
      <c r="D594" s="192" t="s">
        <v>152</v>
      </c>
      <c r="E594" s="193" t="s">
        <v>959</v>
      </c>
      <c r="F594" s="194" t="s">
        <v>960</v>
      </c>
      <c r="G594" s="195" t="s">
        <v>172</v>
      </c>
      <c r="H594" s="196">
        <v>108</v>
      </c>
      <c r="I594" s="197"/>
      <c r="J594" s="198">
        <f>ROUND(I594*H594,2)</f>
        <v>0</v>
      </c>
      <c r="K594" s="194" t="s">
        <v>156</v>
      </c>
      <c r="L594" s="62"/>
      <c r="M594" s="199" t="s">
        <v>23</v>
      </c>
      <c r="N594" s="200" t="s">
        <v>45</v>
      </c>
      <c r="O594" s="43"/>
      <c r="P594" s="201">
        <f>O594*H594</f>
        <v>0</v>
      </c>
      <c r="Q594" s="201">
        <v>1.0000000000000001E-5</v>
      </c>
      <c r="R594" s="201">
        <f>Q594*H594</f>
        <v>1.08E-3</v>
      </c>
      <c r="S594" s="201">
        <v>0</v>
      </c>
      <c r="T594" s="202">
        <f>S594*H594</f>
        <v>0</v>
      </c>
      <c r="AR594" s="24" t="s">
        <v>157</v>
      </c>
      <c r="AT594" s="24" t="s">
        <v>152</v>
      </c>
      <c r="AU594" s="24" t="s">
        <v>158</v>
      </c>
      <c r="AY594" s="24" t="s">
        <v>150</v>
      </c>
      <c r="BE594" s="203">
        <f>IF(N594="základní",J594,0)</f>
        <v>0</v>
      </c>
      <c r="BF594" s="203">
        <f>IF(N594="snížená",J594,0)</f>
        <v>0</v>
      </c>
      <c r="BG594" s="203">
        <f>IF(N594="zákl. přenesená",J594,0)</f>
        <v>0</v>
      </c>
      <c r="BH594" s="203">
        <f>IF(N594="sníž. přenesená",J594,0)</f>
        <v>0</v>
      </c>
      <c r="BI594" s="203">
        <f>IF(N594="nulová",J594,0)</f>
        <v>0</v>
      </c>
      <c r="BJ594" s="24" t="s">
        <v>158</v>
      </c>
      <c r="BK594" s="203">
        <f>ROUND(I594*H594,2)</f>
        <v>0</v>
      </c>
      <c r="BL594" s="24" t="s">
        <v>157</v>
      </c>
      <c r="BM594" s="24" t="s">
        <v>961</v>
      </c>
    </row>
    <row r="595" spans="2:65" s="11" customFormat="1" ht="13.5">
      <c r="B595" s="204"/>
      <c r="C595" s="205"/>
      <c r="D595" s="206" t="s">
        <v>160</v>
      </c>
      <c r="E595" s="207" t="s">
        <v>23</v>
      </c>
      <c r="F595" s="208" t="s">
        <v>962</v>
      </c>
      <c r="G595" s="205"/>
      <c r="H595" s="209">
        <v>108</v>
      </c>
      <c r="I595" s="210"/>
      <c r="J595" s="205"/>
      <c r="K595" s="205"/>
      <c r="L595" s="211"/>
      <c r="M595" s="212"/>
      <c r="N595" s="213"/>
      <c r="O595" s="213"/>
      <c r="P595" s="213"/>
      <c r="Q595" s="213"/>
      <c r="R595" s="213"/>
      <c r="S595" s="213"/>
      <c r="T595" s="214"/>
      <c r="AT595" s="215" t="s">
        <v>160</v>
      </c>
      <c r="AU595" s="215" t="s">
        <v>158</v>
      </c>
      <c r="AV595" s="11" t="s">
        <v>158</v>
      </c>
      <c r="AW595" s="11" t="s">
        <v>36</v>
      </c>
      <c r="AX595" s="11" t="s">
        <v>78</v>
      </c>
      <c r="AY595" s="215" t="s">
        <v>150</v>
      </c>
    </row>
    <row r="596" spans="2:65" s="1" customFormat="1" ht="16.5" customHeight="1">
      <c r="B596" s="42"/>
      <c r="C596" s="192" t="s">
        <v>963</v>
      </c>
      <c r="D596" s="192" t="s">
        <v>152</v>
      </c>
      <c r="E596" s="193" t="s">
        <v>964</v>
      </c>
      <c r="F596" s="194" t="s">
        <v>965</v>
      </c>
      <c r="G596" s="195" t="s">
        <v>172</v>
      </c>
      <c r="H596" s="196">
        <v>182</v>
      </c>
      <c r="I596" s="197"/>
      <c r="J596" s="198">
        <f>ROUND(I596*H596,2)</f>
        <v>0</v>
      </c>
      <c r="K596" s="194" t="s">
        <v>156</v>
      </c>
      <c r="L596" s="62"/>
      <c r="M596" s="199" t="s">
        <v>23</v>
      </c>
      <c r="N596" s="200" t="s">
        <v>45</v>
      </c>
      <c r="O596" s="43"/>
      <c r="P596" s="201">
        <f>O596*H596</f>
        <v>0</v>
      </c>
      <c r="Q596" s="201">
        <v>0</v>
      </c>
      <c r="R596" s="201">
        <f>Q596*H596</f>
        <v>0</v>
      </c>
      <c r="S596" s="201">
        <v>0</v>
      </c>
      <c r="T596" s="202">
        <f>S596*H596</f>
        <v>0</v>
      </c>
      <c r="AR596" s="24" t="s">
        <v>157</v>
      </c>
      <c r="AT596" s="24" t="s">
        <v>152</v>
      </c>
      <c r="AU596" s="24" t="s">
        <v>158</v>
      </c>
      <c r="AY596" s="24" t="s">
        <v>150</v>
      </c>
      <c r="BE596" s="203">
        <f>IF(N596="základní",J596,0)</f>
        <v>0</v>
      </c>
      <c r="BF596" s="203">
        <f>IF(N596="snížená",J596,0)</f>
        <v>0</v>
      </c>
      <c r="BG596" s="203">
        <f>IF(N596="zákl. přenesená",J596,0)</f>
        <v>0</v>
      </c>
      <c r="BH596" s="203">
        <f>IF(N596="sníž. přenesená",J596,0)</f>
        <v>0</v>
      </c>
      <c r="BI596" s="203">
        <f>IF(N596="nulová",J596,0)</f>
        <v>0</v>
      </c>
      <c r="BJ596" s="24" t="s">
        <v>158</v>
      </c>
      <c r="BK596" s="203">
        <f>ROUND(I596*H596,2)</f>
        <v>0</v>
      </c>
      <c r="BL596" s="24" t="s">
        <v>157</v>
      </c>
      <c r="BM596" s="24" t="s">
        <v>966</v>
      </c>
    </row>
    <row r="597" spans="2:65" s="11" customFormat="1" ht="13.5">
      <c r="B597" s="204"/>
      <c r="C597" s="205"/>
      <c r="D597" s="206" t="s">
        <v>160</v>
      </c>
      <c r="E597" s="207" t="s">
        <v>23</v>
      </c>
      <c r="F597" s="208" t="s">
        <v>967</v>
      </c>
      <c r="G597" s="205"/>
      <c r="H597" s="209">
        <v>127</v>
      </c>
      <c r="I597" s="210"/>
      <c r="J597" s="205"/>
      <c r="K597" s="205"/>
      <c r="L597" s="211"/>
      <c r="M597" s="212"/>
      <c r="N597" s="213"/>
      <c r="O597" s="213"/>
      <c r="P597" s="213"/>
      <c r="Q597" s="213"/>
      <c r="R597" s="213"/>
      <c r="S597" s="213"/>
      <c r="T597" s="214"/>
      <c r="AT597" s="215" t="s">
        <v>160</v>
      </c>
      <c r="AU597" s="215" t="s">
        <v>158</v>
      </c>
      <c r="AV597" s="11" t="s">
        <v>158</v>
      </c>
      <c r="AW597" s="11" t="s">
        <v>36</v>
      </c>
      <c r="AX597" s="11" t="s">
        <v>73</v>
      </c>
      <c r="AY597" s="215" t="s">
        <v>150</v>
      </c>
    </row>
    <row r="598" spans="2:65" s="11" customFormat="1" ht="13.5">
      <c r="B598" s="204"/>
      <c r="C598" s="205"/>
      <c r="D598" s="206" t="s">
        <v>160</v>
      </c>
      <c r="E598" s="207" t="s">
        <v>23</v>
      </c>
      <c r="F598" s="208" t="s">
        <v>968</v>
      </c>
      <c r="G598" s="205"/>
      <c r="H598" s="209">
        <v>55</v>
      </c>
      <c r="I598" s="210"/>
      <c r="J598" s="205"/>
      <c r="K598" s="205"/>
      <c r="L598" s="211"/>
      <c r="M598" s="212"/>
      <c r="N598" s="213"/>
      <c r="O598" s="213"/>
      <c r="P598" s="213"/>
      <c r="Q598" s="213"/>
      <c r="R598" s="213"/>
      <c r="S598" s="213"/>
      <c r="T598" s="214"/>
      <c r="AT598" s="215" t="s">
        <v>160</v>
      </c>
      <c r="AU598" s="215" t="s">
        <v>158</v>
      </c>
      <c r="AV598" s="11" t="s">
        <v>158</v>
      </c>
      <c r="AW598" s="11" t="s">
        <v>36</v>
      </c>
      <c r="AX598" s="11" t="s">
        <v>73</v>
      </c>
      <c r="AY598" s="215" t="s">
        <v>150</v>
      </c>
    </row>
    <row r="599" spans="2:65" s="12" customFormat="1" ht="13.5">
      <c r="B599" s="216"/>
      <c r="C599" s="217"/>
      <c r="D599" s="206" t="s">
        <v>160</v>
      </c>
      <c r="E599" s="218" t="s">
        <v>23</v>
      </c>
      <c r="F599" s="219" t="s">
        <v>163</v>
      </c>
      <c r="G599" s="217"/>
      <c r="H599" s="220">
        <v>182</v>
      </c>
      <c r="I599" s="221"/>
      <c r="J599" s="217"/>
      <c r="K599" s="217"/>
      <c r="L599" s="222"/>
      <c r="M599" s="223"/>
      <c r="N599" s="224"/>
      <c r="O599" s="224"/>
      <c r="P599" s="224"/>
      <c r="Q599" s="224"/>
      <c r="R599" s="224"/>
      <c r="S599" s="224"/>
      <c r="T599" s="225"/>
      <c r="AT599" s="226" t="s">
        <v>160</v>
      </c>
      <c r="AU599" s="226" t="s">
        <v>158</v>
      </c>
      <c r="AV599" s="12" t="s">
        <v>157</v>
      </c>
      <c r="AW599" s="12" t="s">
        <v>36</v>
      </c>
      <c r="AX599" s="12" t="s">
        <v>78</v>
      </c>
      <c r="AY599" s="226" t="s">
        <v>150</v>
      </c>
    </row>
    <row r="600" spans="2:65" s="1" customFormat="1" ht="16.5" customHeight="1">
      <c r="B600" s="42"/>
      <c r="C600" s="192" t="s">
        <v>969</v>
      </c>
      <c r="D600" s="192" t="s">
        <v>152</v>
      </c>
      <c r="E600" s="193" t="s">
        <v>970</v>
      </c>
      <c r="F600" s="194" t="s">
        <v>971</v>
      </c>
      <c r="G600" s="195" t="s">
        <v>172</v>
      </c>
      <c r="H600" s="196">
        <v>40</v>
      </c>
      <c r="I600" s="197"/>
      <c r="J600" s="198">
        <f>ROUND(I600*H600,2)</f>
        <v>0</v>
      </c>
      <c r="K600" s="194" t="s">
        <v>156</v>
      </c>
      <c r="L600" s="62"/>
      <c r="M600" s="199" t="s">
        <v>23</v>
      </c>
      <c r="N600" s="200" t="s">
        <v>45</v>
      </c>
      <c r="O600" s="43"/>
      <c r="P600" s="201">
        <f>O600*H600</f>
        <v>0</v>
      </c>
      <c r="Q600" s="201">
        <v>0</v>
      </c>
      <c r="R600" s="201">
        <f>Q600*H600</f>
        <v>0</v>
      </c>
      <c r="S600" s="201">
        <v>0</v>
      </c>
      <c r="T600" s="202">
        <f>S600*H600</f>
        <v>0</v>
      </c>
      <c r="AR600" s="24" t="s">
        <v>157</v>
      </c>
      <c r="AT600" s="24" t="s">
        <v>152</v>
      </c>
      <c r="AU600" s="24" t="s">
        <v>158</v>
      </c>
      <c r="AY600" s="24" t="s">
        <v>150</v>
      </c>
      <c r="BE600" s="203">
        <f>IF(N600="základní",J600,0)</f>
        <v>0</v>
      </c>
      <c r="BF600" s="203">
        <f>IF(N600="snížená",J600,0)</f>
        <v>0</v>
      </c>
      <c r="BG600" s="203">
        <f>IF(N600="zákl. přenesená",J600,0)</f>
        <v>0</v>
      </c>
      <c r="BH600" s="203">
        <f>IF(N600="sníž. přenesená",J600,0)</f>
        <v>0</v>
      </c>
      <c r="BI600" s="203">
        <f>IF(N600="nulová",J600,0)</f>
        <v>0</v>
      </c>
      <c r="BJ600" s="24" t="s">
        <v>158</v>
      </c>
      <c r="BK600" s="203">
        <f>ROUND(I600*H600,2)</f>
        <v>0</v>
      </c>
      <c r="BL600" s="24" t="s">
        <v>157</v>
      </c>
      <c r="BM600" s="24" t="s">
        <v>972</v>
      </c>
    </row>
    <row r="601" spans="2:65" s="11" customFormat="1" ht="13.5">
      <c r="B601" s="204"/>
      <c r="C601" s="205"/>
      <c r="D601" s="206" t="s">
        <v>160</v>
      </c>
      <c r="E601" s="207" t="s">
        <v>23</v>
      </c>
      <c r="F601" s="208" t="s">
        <v>973</v>
      </c>
      <c r="G601" s="205"/>
      <c r="H601" s="209">
        <v>40</v>
      </c>
      <c r="I601" s="210"/>
      <c r="J601" s="205"/>
      <c r="K601" s="205"/>
      <c r="L601" s="211"/>
      <c r="M601" s="212"/>
      <c r="N601" s="213"/>
      <c r="O601" s="213"/>
      <c r="P601" s="213"/>
      <c r="Q601" s="213"/>
      <c r="R601" s="213"/>
      <c r="S601" s="213"/>
      <c r="T601" s="214"/>
      <c r="AT601" s="215" t="s">
        <v>160</v>
      </c>
      <c r="AU601" s="215" t="s">
        <v>158</v>
      </c>
      <c r="AV601" s="11" t="s">
        <v>158</v>
      </c>
      <c r="AW601" s="11" t="s">
        <v>36</v>
      </c>
      <c r="AX601" s="11" t="s">
        <v>78</v>
      </c>
      <c r="AY601" s="215" t="s">
        <v>150</v>
      </c>
    </row>
    <row r="602" spans="2:65" s="1" customFormat="1" ht="16.5" customHeight="1">
      <c r="B602" s="42"/>
      <c r="C602" s="192" t="s">
        <v>974</v>
      </c>
      <c r="D602" s="192" t="s">
        <v>152</v>
      </c>
      <c r="E602" s="193" t="s">
        <v>975</v>
      </c>
      <c r="F602" s="194" t="s">
        <v>976</v>
      </c>
      <c r="G602" s="195" t="s">
        <v>172</v>
      </c>
      <c r="H602" s="196">
        <v>93</v>
      </c>
      <c r="I602" s="197"/>
      <c r="J602" s="198">
        <f>ROUND(I602*H602,2)</f>
        <v>0</v>
      </c>
      <c r="K602" s="194" t="s">
        <v>23</v>
      </c>
      <c r="L602" s="62"/>
      <c r="M602" s="199" t="s">
        <v>23</v>
      </c>
      <c r="N602" s="200" t="s">
        <v>45</v>
      </c>
      <c r="O602" s="43"/>
      <c r="P602" s="201">
        <f>O602*H602</f>
        <v>0</v>
      </c>
      <c r="Q602" s="201">
        <v>1.06E-2</v>
      </c>
      <c r="R602" s="201">
        <f>Q602*H602</f>
        <v>0.98580000000000001</v>
      </c>
      <c r="S602" s="201">
        <v>0</v>
      </c>
      <c r="T602" s="202">
        <f>S602*H602</f>
        <v>0</v>
      </c>
      <c r="AR602" s="24" t="s">
        <v>157</v>
      </c>
      <c r="AT602" s="24" t="s">
        <v>152</v>
      </c>
      <c r="AU602" s="24" t="s">
        <v>158</v>
      </c>
      <c r="AY602" s="24" t="s">
        <v>150</v>
      </c>
      <c r="BE602" s="203">
        <f>IF(N602="základní",J602,0)</f>
        <v>0</v>
      </c>
      <c r="BF602" s="203">
        <f>IF(N602="snížená",J602,0)</f>
        <v>0</v>
      </c>
      <c r="BG602" s="203">
        <f>IF(N602="zákl. přenesená",J602,0)</f>
        <v>0</v>
      </c>
      <c r="BH602" s="203">
        <f>IF(N602="sníž. přenesená",J602,0)</f>
        <v>0</v>
      </c>
      <c r="BI602" s="203">
        <f>IF(N602="nulová",J602,0)</f>
        <v>0</v>
      </c>
      <c r="BJ602" s="24" t="s">
        <v>158</v>
      </c>
      <c r="BK602" s="203">
        <f>ROUND(I602*H602,2)</f>
        <v>0</v>
      </c>
      <c r="BL602" s="24" t="s">
        <v>157</v>
      </c>
      <c r="BM602" s="24" t="s">
        <v>977</v>
      </c>
    </row>
    <row r="603" spans="2:65" s="11" customFormat="1" ht="13.5">
      <c r="B603" s="204"/>
      <c r="C603" s="205"/>
      <c r="D603" s="206" t="s">
        <v>160</v>
      </c>
      <c r="E603" s="207" t="s">
        <v>23</v>
      </c>
      <c r="F603" s="208" t="s">
        <v>978</v>
      </c>
      <c r="G603" s="205"/>
      <c r="H603" s="209">
        <v>40</v>
      </c>
      <c r="I603" s="210"/>
      <c r="J603" s="205"/>
      <c r="K603" s="205"/>
      <c r="L603" s="211"/>
      <c r="M603" s="212"/>
      <c r="N603" s="213"/>
      <c r="O603" s="213"/>
      <c r="P603" s="213"/>
      <c r="Q603" s="213"/>
      <c r="R603" s="213"/>
      <c r="S603" s="213"/>
      <c r="T603" s="214"/>
      <c r="AT603" s="215" t="s">
        <v>160</v>
      </c>
      <c r="AU603" s="215" t="s">
        <v>158</v>
      </c>
      <c r="AV603" s="11" t="s">
        <v>158</v>
      </c>
      <c r="AW603" s="11" t="s">
        <v>36</v>
      </c>
      <c r="AX603" s="11" t="s">
        <v>73</v>
      </c>
      <c r="AY603" s="215" t="s">
        <v>150</v>
      </c>
    </row>
    <row r="604" spans="2:65" s="11" customFormat="1" ht="13.5">
      <c r="B604" s="204"/>
      <c r="C604" s="205"/>
      <c r="D604" s="206" t="s">
        <v>160</v>
      </c>
      <c r="E604" s="207" t="s">
        <v>23</v>
      </c>
      <c r="F604" s="208" t="s">
        <v>979</v>
      </c>
      <c r="G604" s="205"/>
      <c r="H604" s="209">
        <v>35</v>
      </c>
      <c r="I604" s="210"/>
      <c r="J604" s="205"/>
      <c r="K604" s="205"/>
      <c r="L604" s="211"/>
      <c r="M604" s="212"/>
      <c r="N604" s="213"/>
      <c r="O604" s="213"/>
      <c r="P604" s="213"/>
      <c r="Q604" s="213"/>
      <c r="R604" s="213"/>
      <c r="S604" s="213"/>
      <c r="T604" s="214"/>
      <c r="AT604" s="215" t="s">
        <v>160</v>
      </c>
      <c r="AU604" s="215" t="s">
        <v>158</v>
      </c>
      <c r="AV604" s="11" t="s">
        <v>158</v>
      </c>
      <c r="AW604" s="11" t="s">
        <v>36</v>
      </c>
      <c r="AX604" s="11" t="s">
        <v>73</v>
      </c>
      <c r="AY604" s="215" t="s">
        <v>150</v>
      </c>
    </row>
    <row r="605" spans="2:65" s="11" customFormat="1" ht="13.5">
      <c r="B605" s="204"/>
      <c r="C605" s="205"/>
      <c r="D605" s="206" t="s">
        <v>160</v>
      </c>
      <c r="E605" s="207" t="s">
        <v>23</v>
      </c>
      <c r="F605" s="208" t="s">
        <v>980</v>
      </c>
      <c r="G605" s="205"/>
      <c r="H605" s="209">
        <v>18</v>
      </c>
      <c r="I605" s="210"/>
      <c r="J605" s="205"/>
      <c r="K605" s="205"/>
      <c r="L605" s="211"/>
      <c r="M605" s="212"/>
      <c r="N605" s="213"/>
      <c r="O605" s="213"/>
      <c r="P605" s="213"/>
      <c r="Q605" s="213"/>
      <c r="R605" s="213"/>
      <c r="S605" s="213"/>
      <c r="T605" s="214"/>
      <c r="AT605" s="215" t="s">
        <v>160</v>
      </c>
      <c r="AU605" s="215" t="s">
        <v>158</v>
      </c>
      <c r="AV605" s="11" t="s">
        <v>158</v>
      </c>
      <c r="AW605" s="11" t="s">
        <v>36</v>
      </c>
      <c r="AX605" s="11" t="s">
        <v>73</v>
      </c>
      <c r="AY605" s="215" t="s">
        <v>150</v>
      </c>
    </row>
    <row r="606" spans="2:65" s="12" customFormat="1" ht="13.5">
      <c r="B606" s="216"/>
      <c r="C606" s="217"/>
      <c r="D606" s="206" t="s">
        <v>160</v>
      </c>
      <c r="E606" s="218" t="s">
        <v>23</v>
      </c>
      <c r="F606" s="219" t="s">
        <v>163</v>
      </c>
      <c r="G606" s="217"/>
      <c r="H606" s="220">
        <v>93</v>
      </c>
      <c r="I606" s="221"/>
      <c r="J606" s="217"/>
      <c r="K606" s="217"/>
      <c r="L606" s="222"/>
      <c r="M606" s="223"/>
      <c r="N606" s="224"/>
      <c r="O606" s="224"/>
      <c r="P606" s="224"/>
      <c r="Q606" s="224"/>
      <c r="R606" s="224"/>
      <c r="S606" s="224"/>
      <c r="T606" s="225"/>
      <c r="AT606" s="226" t="s">
        <v>160</v>
      </c>
      <c r="AU606" s="226" t="s">
        <v>158</v>
      </c>
      <c r="AV606" s="12" t="s">
        <v>157</v>
      </c>
      <c r="AW606" s="12" t="s">
        <v>36</v>
      </c>
      <c r="AX606" s="12" t="s">
        <v>78</v>
      </c>
      <c r="AY606" s="226" t="s">
        <v>150</v>
      </c>
    </row>
    <row r="607" spans="2:65" s="1" customFormat="1" ht="16.5" customHeight="1">
      <c r="B607" s="42"/>
      <c r="C607" s="192" t="s">
        <v>981</v>
      </c>
      <c r="D607" s="192" t="s">
        <v>152</v>
      </c>
      <c r="E607" s="193" t="s">
        <v>982</v>
      </c>
      <c r="F607" s="194" t="s">
        <v>983</v>
      </c>
      <c r="G607" s="195" t="s">
        <v>172</v>
      </c>
      <c r="H607" s="196">
        <v>93</v>
      </c>
      <c r="I607" s="197"/>
      <c r="J607" s="198">
        <f>ROUND(I607*H607,2)</f>
        <v>0</v>
      </c>
      <c r="K607" s="194" t="s">
        <v>23</v>
      </c>
      <c r="L607" s="62"/>
      <c r="M607" s="199" t="s">
        <v>23</v>
      </c>
      <c r="N607" s="200" t="s">
        <v>45</v>
      </c>
      <c r="O607" s="43"/>
      <c r="P607" s="201">
        <f>O607*H607</f>
        <v>0</v>
      </c>
      <c r="Q607" s="201">
        <v>0</v>
      </c>
      <c r="R607" s="201">
        <f>Q607*H607</f>
        <v>0</v>
      </c>
      <c r="S607" s="201">
        <v>1.06E-2</v>
      </c>
      <c r="T607" s="202">
        <f>S607*H607</f>
        <v>0.98580000000000001</v>
      </c>
      <c r="AR607" s="24" t="s">
        <v>157</v>
      </c>
      <c r="AT607" s="24" t="s">
        <v>152</v>
      </c>
      <c r="AU607" s="24" t="s">
        <v>158</v>
      </c>
      <c r="AY607" s="24" t="s">
        <v>150</v>
      </c>
      <c r="BE607" s="203">
        <f>IF(N607="základní",J607,0)</f>
        <v>0</v>
      </c>
      <c r="BF607" s="203">
        <f>IF(N607="snížená",J607,0)</f>
        <v>0</v>
      </c>
      <c r="BG607" s="203">
        <f>IF(N607="zákl. přenesená",J607,0)</f>
        <v>0</v>
      </c>
      <c r="BH607" s="203">
        <f>IF(N607="sníž. přenesená",J607,0)</f>
        <v>0</v>
      </c>
      <c r="BI607" s="203">
        <f>IF(N607="nulová",J607,0)</f>
        <v>0</v>
      </c>
      <c r="BJ607" s="24" t="s">
        <v>158</v>
      </c>
      <c r="BK607" s="203">
        <f>ROUND(I607*H607,2)</f>
        <v>0</v>
      </c>
      <c r="BL607" s="24" t="s">
        <v>157</v>
      </c>
      <c r="BM607" s="24" t="s">
        <v>984</v>
      </c>
    </row>
    <row r="608" spans="2:65" s="1" customFormat="1" ht="38.25" customHeight="1">
      <c r="B608" s="42"/>
      <c r="C608" s="192" t="s">
        <v>985</v>
      </c>
      <c r="D608" s="192" t="s">
        <v>152</v>
      </c>
      <c r="E608" s="193" t="s">
        <v>986</v>
      </c>
      <c r="F608" s="194" t="s">
        <v>987</v>
      </c>
      <c r="G608" s="195" t="s">
        <v>277</v>
      </c>
      <c r="H608" s="196">
        <v>1</v>
      </c>
      <c r="I608" s="197"/>
      <c r="J608" s="198">
        <f>ROUND(I608*H608,2)</f>
        <v>0</v>
      </c>
      <c r="K608" s="194" t="s">
        <v>23</v>
      </c>
      <c r="L608" s="62"/>
      <c r="M608" s="199" t="s">
        <v>23</v>
      </c>
      <c r="N608" s="200" t="s">
        <v>45</v>
      </c>
      <c r="O608" s="43"/>
      <c r="P608" s="201">
        <f>O608*H608</f>
        <v>0</v>
      </c>
      <c r="Q608" s="201">
        <v>1E-3</v>
      </c>
      <c r="R608" s="201">
        <f>Q608*H608</f>
        <v>1E-3</v>
      </c>
      <c r="S608" s="201">
        <v>0</v>
      </c>
      <c r="T608" s="202">
        <f>S608*H608</f>
        <v>0</v>
      </c>
      <c r="AR608" s="24" t="s">
        <v>157</v>
      </c>
      <c r="AT608" s="24" t="s">
        <v>152</v>
      </c>
      <c r="AU608" s="24" t="s">
        <v>158</v>
      </c>
      <c r="AY608" s="24" t="s">
        <v>150</v>
      </c>
      <c r="BE608" s="203">
        <f>IF(N608="základní",J608,0)</f>
        <v>0</v>
      </c>
      <c r="BF608" s="203">
        <f>IF(N608="snížená",J608,0)</f>
        <v>0</v>
      </c>
      <c r="BG608" s="203">
        <f>IF(N608="zákl. přenesená",J608,0)</f>
        <v>0</v>
      </c>
      <c r="BH608" s="203">
        <f>IF(N608="sníž. přenesená",J608,0)</f>
        <v>0</v>
      </c>
      <c r="BI608" s="203">
        <f>IF(N608="nulová",J608,0)</f>
        <v>0</v>
      </c>
      <c r="BJ608" s="24" t="s">
        <v>158</v>
      </c>
      <c r="BK608" s="203">
        <f>ROUND(I608*H608,2)</f>
        <v>0</v>
      </c>
      <c r="BL608" s="24" t="s">
        <v>157</v>
      </c>
      <c r="BM608" s="24" t="s">
        <v>988</v>
      </c>
    </row>
    <row r="609" spans="2:65" s="1" customFormat="1" ht="25.5" customHeight="1">
      <c r="B609" s="42"/>
      <c r="C609" s="192" t="s">
        <v>989</v>
      </c>
      <c r="D609" s="192" t="s">
        <v>152</v>
      </c>
      <c r="E609" s="193" t="s">
        <v>990</v>
      </c>
      <c r="F609" s="194" t="s">
        <v>991</v>
      </c>
      <c r="G609" s="195" t="s">
        <v>277</v>
      </c>
      <c r="H609" s="196">
        <v>1</v>
      </c>
      <c r="I609" s="197"/>
      <c r="J609" s="198">
        <f>ROUND(I609*H609,2)</f>
        <v>0</v>
      </c>
      <c r="K609" s="194" t="s">
        <v>23</v>
      </c>
      <c r="L609" s="62"/>
      <c r="M609" s="199" t="s">
        <v>23</v>
      </c>
      <c r="N609" s="200" t="s">
        <v>45</v>
      </c>
      <c r="O609" s="43"/>
      <c r="P609" s="201">
        <f>O609*H609</f>
        <v>0</v>
      </c>
      <c r="Q609" s="201">
        <v>1E-3</v>
      </c>
      <c r="R609" s="201">
        <f>Q609*H609</f>
        <v>1E-3</v>
      </c>
      <c r="S609" s="201">
        <v>0</v>
      </c>
      <c r="T609" s="202">
        <f>S609*H609</f>
        <v>0</v>
      </c>
      <c r="AR609" s="24" t="s">
        <v>157</v>
      </c>
      <c r="AT609" s="24" t="s">
        <v>152</v>
      </c>
      <c r="AU609" s="24" t="s">
        <v>158</v>
      </c>
      <c r="AY609" s="24" t="s">
        <v>150</v>
      </c>
      <c r="BE609" s="203">
        <f>IF(N609="základní",J609,0)</f>
        <v>0</v>
      </c>
      <c r="BF609" s="203">
        <f>IF(N609="snížená",J609,0)</f>
        <v>0</v>
      </c>
      <c r="BG609" s="203">
        <f>IF(N609="zákl. přenesená",J609,0)</f>
        <v>0</v>
      </c>
      <c r="BH609" s="203">
        <f>IF(N609="sníž. přenesená",J609,0)</f>
        <v>0</v>
      </c>
      <c r="BI609" s="203">
        <f>IF(N609="nulová",J609,0)</f>
        <v>0</v>
      </c>
      <c r="BJ609" s="24" t="s">
        <v>158</v>
      </c>
      <c r="BK609" s="203">
        <f>ROUND(I609*H609,2)</f>
        <v>0</v>
      </c>
      <c r="BL609" s="24" t="s">
        <v>157</v>
      </c>
      <c r="BM609" s="24" t="s">
        <v>992</v>
      </c>
    </row>
    <row r="610" spans="2:65" s="1" customFormat="1" ht="25.5" customHeight="1">
      <c r="B610" s="42"/>
      <c r="C610" s="192" t="s">
        <v>993</v>
      </c>
      <c r="D610" s="192" t="s">
        <v>152</v>
      </c>
      <c r="E610" s="193" t="s">
        <v>994</v>
      </c>
      <c r="F610" s="194" t="s">
        <v>995</v>
      </c>
      <c r="G610" s="195" t="s">
        <v>277</v>
      </c>
      <c r="H610" s="196">
        <v>3</v>
      </c>
      <c r="I610" s="197"/>
      <c r="J610" s="198">
        <f>ROUND(I610*H610,2)</f>
        <v>0</v>
      </c>
      <c r="K610" s="194" t="s">
        <v>23</v>
      </c>
      <c r="L610" s="62"/>
      <c r="M610" s="199" t="s">
        <v>23</v>
      </c>
      <c r="N610" s="200" t="s">
        <v>45</v>
      </c>
      <c r="O610" s="43"/>
      <c r="P610" s="201">
        <f>O610*H610</f>
        <v>0</v>
      </c>
      <c r="Q610" s="201">
        <v>0</v>
      </c>
      <c r="R610" s="201">
        <f>Q610*H610</f>
        <v>0</v>
      </c>
      <c r="S610" s="201">
        <v>0</v>
      </c>
      <c r="T610" s="202">
        <f>S610*H610</f>
        <v>0</v>
      </c>
      <c r="AR610" s="24" t="s">
        <v>157</v>
      </c>
      <c r="AT610" s="24" t="s">
        <v>152</v>
      </c>
      <c r="AU610" s="24" t="s">
        <v>158</v>
      </c>
      <c r="AY610" s="24" t="s">
        <v>150</v>
      </c>
      <c r="BE610" s="203">
        <f>IF(N610="základní",J610,0)</f>
        <v>0</v>
      </c>
      <c r="BF610" s="203">
        <f>IF(N610="snížená",J610,0)</f>
        <v>0</v>
      </c>
      <c r="BG610" s="203">
        <f>IF(N610="zákl. přenesená",J610,0)</f>
        <v>0</v>
      </c>
      <c r="BH610" s="203">
        <f>IF(N610="sníž. přenesená",J610,0)</f>
        <v>0</v>
      </c>
      <c r="BI610" s="203">
        <f>IF(N610="nulová",J610,0)</f>
        <v>0</v>
      </c>
      <c r="BJ610" s="24" t="s">
        <v>158</v>
      </c>
      <c r="BK610" s="203">
        <f>ROUND(I610*H610,2)</f>
        <v>0</v>
      </c>
      <c r="BL610" s="24" t="s">
        <v>157</v>
      </c>
      <c r="BM610" s="24" t="s">
        <v>996</v>
      </c>
    </row>
    <row r="611" spans="2:65" s="11" customFormat="1" ht="13.5">
      <c r="B611" s="204"/>
      <c r="C611" s="205"/>
      <c r="D611" s="206" t="s">
        <v>160</v>
      </c>
      <c r="E611" s="207" t="s">
        <v>23</v>
      </c>
      <c r="F611" s="208" t="s">
        <v>997</v>
      </c>
      <c r="G611" s="205"/>
      <c r="H611" s="209">
        <v>2</v>
      </c>
      <c r="I611" s="210"/>
      <c r="J611" s="205"/>
      <c r="K611" s="205"/>
      <c r="L611" s="211"/>
      <c r="M611" s="212"/>
      <c r="N611" s="213"/>
      <c r="O611" s="213"/>
      <c r="P611" s="213"/>
      <c r="Q611" s="213"/>
      <c r="R611" s="213"/>
      <c r="S611" s="213"/>
      <c r="T611" s="214"/>
      <c r="AT611" s="215" t="s">
        <v>160</v>
      </c>
      <c r="AU611" s="215" t="s">
        <v>158</v>
      </c>
      <c r="AV611" s="11" t="s">
        <v>158</v>
      </c>
      <c r="AW611" s="11" t="s">
        <v>36</v>
      </c>
      <c r="AX611" s="11" t="s">
        <v>73</v>
      </c>
      <c r="AY611" s="215" t="s">
        <v>150</v>
      </c>
    </row>
    <row r="612" spans="2:65" s="11" customFormat="1" ht="13.5">
      <c r="B612" s="204"/>
      <c r="C612" s="205"/>
      <c r="D612" s="206" t="s">
        <v>160</v>
      </c>
      <c r="E612" s="207" t="s">
        <v>23</v>
      </c>
      <c r="F612" s="208" t="s">
        <v>998</v>
      </c>
      <c r="G612" s="205"/>
      <c r="H612" s="209">
        <v>1</v>
      </c>
      <c r="I612" s="210"/>
      <c r="J612" s="205"/>
      <c r="K612" s="205"/>
      <c r="L612" s="211"/>
      <c r="M612" s="212"/>
      <c r="N612" s="213"/>
      <c r="O612" s="213"/>
      <c r="P612" s="213"/>
      <c r="Q612" s="213"/>
      <c r="R612" s="213"/>
      <c r="S612" s="213"/>
      <c r="T612" s="214"/>
      <c r="AT612" s="215" t="s">
        <v>160</v>
      </c>
      <c r="AU612" s="215" t="s">
        <v>158</v>
      </c>
      <c r="AV612" s="11" t="s">
        <v>158</v>
      </c>
      <c r="AW612" s="11" t="s">
        <v>36</v>
      </c>
      <c r="AX612" s="11" t="s">
        <v>73</v>
      </c>
      <c r="AY612" s="215" t="s">
        <v>150</v>
      </c>
    </row>
    <row r="613" spans="2:65" s="12" customFormat="1" ht="13.5">
      <c r="B613" s="216"/>
      <c r="C613" s="217"/>
      <c r="D613" s="206" t="s">
        <v>160</v>
      </c>
      <c r="E613" s="218" t="s">
        <v>23</v>
      </c>
      <c r="F613" s="219" t="s">
        <v>163</v>
      </c>
      <c r="G613" s="217"/>
      <c r="H613" s="220">
        <v>3</v>
      </c>
      <c r="I613" s="221"/>
      <c r="J613" s="217"/>
      <c r="K613" s="217"/>
      <c r="L613" s="222"/>
      <c r="M613" s="223"/>
      <c r="N613" s="224"/>
      <c r="O613" s="224"/>
      <c r="P613" s="224"/>
      <c r="Q613" s="224"/>
      <c r="R613" s="224"/>
      <c r="S613" s="224"/>
      <c r="T613" s="225"/>
      <c r="AT613" s="226" t="s">
        <v>160</v>
      </c>
      <c r="AU613" s="226" t="s">
        <v>158</v>
      </c>
      <c r="AV613" s="12" t="s">
        <v>157</v>
      </c>
      <c r="AW613" s="12" t="s">
        <v>36</v>
      </c>
      <c r="AX613" s="12" t="s">
        <v>78</v>
      </c>
      <c r="AY613" s="226" t="s">
        <v>150</v>
      </c>
    </row>
    <row r="614" spans="2:65" s="1" customFormat="1" ht="25.5" customHeight="1">
      <c r="B614" s="42"/>
      <c r="C614" s="192" t="s">
        <v>999</v>
      </c>
      <c r="D614" s="192" t="s">
        <v>152</v>
      </c>
      <c r="E614" s="193" t="s">
        <v>1000</v>
      </c>
      <c r="F614" s="194" t="s">
        <v>1001</v>
      </c>
      <c r="G614" s="195" t="s">
        <v>277</v>
      </c>
      <c r="H614" s="196">
        <v>3</v>
      </c>
      <c r="I614" s="197"/>
      <c r="J614" s="198">
        <f>ROUND(I614*H614,2)</f>
        <v>0</v>
      </c>
      <c r="K614" s="194" t="s">
        <v>23</v>
      </c>
      <c r="L614" s="62"/>
      <c r="M614" s="199" t="s">
        <v>23</v>
      </c>
      <c r="N614" s="200" t="s">
        <v>45</v>
      </c>
      <c r="O614" s="43"/>
      <c r="P614" s="201">
        <f>O614*H614</f>
        <v>0</v>
      </c>
      <c r="Q614" s="201">
        <v>0</v>
      </c>
      <c r="R614" s="201">
        <f>Q614*H614</f>
        <v>0</v>
      </c>
      <c r="S614" s="201">
        <v>0</v>
      </c>
      <c r="T614" s="202">
        <f>S614*H614</f>
        <v>0</v>
      </c>
      <c r="AR614" s="24" t="s">
        <v>157</v>
      </c>
      <c r="AT614" s="24" t="s">
        <v>152</v>
      </c>
      <c r="AU614" s="24" t="s">
        <v>158</v>
      </c>
      <c r="AY614" s="24" t="s">
        <v>150</v>
      </c>
      <c r="BE614" s="203">
        <f>IF(N614="základní",J614,0)</f>
        <v>0</v>
      </c>
      <c r="BF614" s="203">
        <f>IF(N614="snížená",J614,0)</f>
        <v>0</v>
      </c>
      <c r="BG614" s="203">
        <f>IF(N614="zákl. přenesená",J614,0)</f>
        <v>0</v>
      </c>
      <c r="BH614" s="203">
        <f>IF(N614="sníž. přenesená",J614,0)</f>
        <v>0</v>
      </c>
      <c r="BI614" s="203">
        <f>IF(N614="nulová",J614,0)</f>
        <v>0</v>
      </c>
      <c r="BJ614" s="24" t="s">
        <v>158</v>
      </c>
      <c r="BK614" s="203">
        <f>ROUND(I614*H614,2)</f>
        <v>0</v>
      </c>
      <c r="BL614" s="24" t="s">
        <v>157</v>
      </c>
      <c r="BM614" s="24" t="s">
        <v>1002</v>
      </c>
    </row>
    <row r="615" spans="2:65" s="1" customFormat="1" ht="16.5" customHeight="1">
      <c r="B615" s="42"/>
      <c r="C615" s="192" t="s">
        <v>1003</v>
      </c>
      <c r="D615" s="192" t="s">
        <v>152</v>
      </c>
      <c r="E615" s="193" t="s">
        <v>1004</v>
      </c>
      <c r="F615" s="194" t="s">
        <v>1005</v>
      </c>
      <c r="G615" s="195" t="s">
        <v>155</v>
      </c>
      <c r="H615" s="196">
        <v>3.6589999999999998</v>
      </c>
      <c r="I615" s="197"/>
      <c r="J615" s="198">
        <f>ROUND(I615*H615,2)</f>
        <v>0</v>
      </c>
      <c r="K615" s="194" t="s">
        <v>156</v>
      </c>
      <c r="L615" s="62"/>
      <c r="M615" s="199" t="s">
        <v>23</v>
      </c>
      <c r="N615" s="200" t="s">
        <v>45</v>
      </c>
      <c r="O615" s="43"/>
      <c r="P615" s="201">
        <f>O615*H615</f>
        <v>0</v>
      </c>
      <c r="Q615" s="201">
        <v>0</v>
      </c>
      <c r="R615" s="201">
        <f>Q615*H615</f>
        <v>0</v>
      </c>
      <c r="S615" s="201">
        <v>2.4</v>
      </c>
      <c r="T615" s="202">
        <f>S615*H615</f>
        <v>8.7815999999999992</v>
      </c>
      <c r="AR615" s="24" t="s">
        <v>157</v>
      </c>
      <c r="AT615" s="24" t="s">
        <v>152</v>
      </c>
      <c r="AU615" s="24" t="s">
        <v>158</v>
      </c>
      <c r="AY615" s="24" t="s">
        <v>150</v>
      </c>
      <c r="BE615" s="203">
        <f>IF(N615="základní",J615,0)</f>
        <v>0</v>
      </c>
      <c r="BF615" s="203">
        <f>IF(N615="snížená",J615,0)</f>
        <v>0</v>
      </c>
      <c r="BG615" s="203">
        <f>IF(N615="zákl. přenesená",J615,0)</f>
        <v>0</v>
      </c>
      <c r="BH615" s="203">
        <f>IF(N615="sníž. přenesená",J615,0)</f>
        <v>0</v>
      </c>
      <c r="BI615" s="203">
        <f>IF(N615="nulová",J615,0)</f>
        <v>0</v>
      </c>
      <c r="BJ615" s="24" t="s">
        <v>158</v>
      </c>
      <c r="BK615" s="203">
        <f>ROUND(I615*H615,2)</f>
        <v>0</v>
      </c>
      <c r="BL615" s="24" t="s">
        <v>157</v>
      </c>
      <c r="BM615" s="24" t="s">
        <v>1006</v>
      </c>
    </row>
    <row r="616" spans="2:65" s="11" customFormat="1" ht="13.5">
      <c r="B616" s="204"/>
      <c r="C616" s="205"/>
      <c r="D616" s="206" t="s">
        <v>160</v>
      </c>
      <c r="E616" s="207" t="s">
        <v>23</v>
      </c>
      <c r="F616" s="208" t="s">
        <v>1007</v>
      </c>
      <c r="G616" s="205"/>
      <c r="H616" s="209">
        <v>2.3090000000000002</v>
      </c>
      <c r="I616" s="210"/>
      <c r="J616" s="205"/>
      <c r="K616" s="205"/>
      <c r="L616" s="211"/>
      <c r="M616" s="212"/>
      <c r="N616" s="213"/>
      <c r="O616" s="213"/>
      <c r="P616" s="213"/>
      <c r="Q616" s="213"/>
      <c r="R616" s="213"/>
      <c r="S616" s="213"/>
      <c r="T616" s="214"/>
      <c r="AT616" s="215" t="s">
        <v>160</v>
      </c>
      <c r="AU616" s="215" t="s">
        <v>158</v>
      </c>
      <c r="AV616" s="11" t="s">
        <v>158</v>
      </c>
      <c r="AW616" s="11" t="s">
        <v>36</v>
      </c>
      <c r="AX616" s="11" t="s">
        <v>73</v>
      </c>
      <c r="AY616" s="215" t="s">
        <v>150</v>
      </c>
    </row>
    <row r="617" spans="2:65" s="11" customFormat="1" ht="13.5">
      <c r="B617" s="204"/>
      <c r="C617" s="205"/>
      <c r="D617" s="206" t="s">
        <v>160</v>
      </c>
      <c r="E617" s="207" t="s">
        <v>23</v>
      </c>
      <c r="F617" s="208" t="s">
        <v>1008</v>
      </c>
      <c r="G617" s="205"/>
      <c r="H617" s="209">
        <v>1.35</v>
      </c>
      <c r="I617" s="210"/>
      <c r="J617" s="205"/>
      <c r="K617" s="205"/>
      <c r="L617" s="211"/>
      <c r="M617" s="212"/>
      <c r="N617" s="213"/>
      <c r="O617" s="213"/>
      <c r="P617" s="213"/>
      <c r="Q617" s="213"/>
      <c r="R617" s="213"/>
      <c r="S617" s="213"/>
      <c r="T617" s="214"/>
      <c r="AT617" s="215" t="s">
        <v>160</v>
      </c>
      <c r="AU617" s="215" t="s">
        <v>158</v>
      </c>
      <c r="AV617" s="11" t="s">
        <v>158</v>
      </c>
      <c r="AW617" s="11" t="s">
        <v>36</v>
      </c>
      <c r="AX617" s="11" t="s">
        <v>73</v>
      </c>
      <c r="AY617" s="215" t="s">
        <v>150</v>
      </c>
    </row>
    <row r="618" spans="2:65" s="12" customFormat="1" ht="13.5">
      <c r="B618" s="216"/>
      <c r="C618" s="217"/>
      <c r="D618" s="206" t="s">
        <v>160</v>
      </c>
      <c r="E618" s="218" t="s">
        <v>23</v>
      </c>
      <c r="F618" s="219" t="s">
        <v>163</v>
      </c>
      <c r="G618" s="217"/>
      <c r="H618" s="220">
        <v>3.6589999999999998</v>
      </c>
      <c r="I618" s="221"/>
      <c r="J618" s="217"/>
      <c r="K618" s="217"/>
      <c r="L618" s="222"/>
      <c r="M618" s="223"/>
      <c r="N618" s="224"/>
      <c r="O618" s="224"/>
      <c r="P618" s="224"/>
      <c r="Q618" s="224"/>
      <c r="R618" s="224"/>
      <c r="S618" s="224"/>
      <c r="T618" s="225"/>
      <c r="AT618" s="226" t="s">
        <v>160</v>
      </c>
      <c r="AU618" s="226" t="s">
        <v>158</v>
      </c>
      <c r="AV618" s="12" t="s">
        <v>157</v>
      </c>
      <c r="AW618" s="12" t="s">
        <v>36</v>
      </c>
      <c r="AX618" s="12" t="s">
        <v>78</v>
      </c>
      <c r="AY618" s="226" t="s">
        <v>150</v>
      </c>
    </row>
    <row r="619" spans="2:65" s="1" customFormat="1" ht="16.5" customHeight="1">
      <c r="B619" s="42"/>
      <c r="C619" s="192" t="s">
        <v>1009</v>
      </c>
      <c r="D619" s="192" t="s">
        <v>152</v>
      </c>
      <c r="E619" s="193" t="s">
        <v>1010</v>
      </c>
      <c r="F619" s="194" t="s">
        <v>1011</v>
      </c>
      <c r="G619" s="195" t="s">
        <v>172</v>
      </c>
      <c r="H619" s="196">
        <v>59.338000000000001</v>
      </c>
      <c r="I619" s="197"/>
      <c r="J619" s="198">
        <f>ROUND(I619*H619,2)</f>
        <v>0</v>
      </c>
      <c r="K619" s="194" t="s">
        <v>156</v>
      </c>
      <c r="L619" s="62"/>
      <c r="M619" s="199" t="s">
        <v>23</v>
      </c>
      <c r="N619" s="200" t="s">
        <v>45</v>
      </c>
      <c r="O619" s="43"/>
      <c r="P619" s="201">
        <f>O619*H619</f>
        <v>0</v>
      </c>
      <c r="Q619" s="201">
        <v>0</v>
      </c>
      <c r="R619" s="201">
        <f>Q619*H619</f>
        <v>0</v>
      </c>
      <c r="S619" s="201">
        <v>0.13100000000000001</v>
      </c>
      <c r="T619" s="202">
        <f>S619*H619</f>
        <v>7.7732780000000004</v>
      </c>
      <c r="AR619" s="24" t="s">
        <v>157</v>
      </c>
      <c r="AT619" s="24" t="s">
        <v>152</v>
      </c>
      <c r="AU619" s="24" t="s">
        <v>158</v>
      </c>
      <c r="AY619" s="24" t="s">
        <v>150</v>
      </c>
      <c r="BE619" s="203">
        <f>IF(N619="základní",J619,0)</f>
        <v>0</v>
      </c>
      <c r="BF619" s="203">
        <f>IF(N619="snížená",J619,0)</f>
        <v>0</v>
      </c>
      <c r="BG619" s="203">
        <f>IF(N619="zákl. přenesená",J619,0)</f>
        <v>0</v>
      </c>
      <c r="BH619" s="203">
        <f>IF(N619="sníž. přenesená",J619,0)</f>
        <v>0</v>
      </c>
      <c r="BI619" s="203">
        <f>IF(N619="nulová",J619,0)</f>
        <v>0</v>
      </c>
      <c r="BJ619" s="24" t="s">
        <v>158</v>
      </c>
      <c r="BK619" s="203">
        <f>ROUND(I619*H619,2)</f>
        <v>0</v>
      </c>
      <c r="BL619" s="24" t="s">
        <v>157</v>
      </c>
      <c r="BM619" s="24" t="s">
        <v>1012</v>
      </c>
    </row>
    <row r="620" spans="2:65" s="11" customFormat="1" ht="13.5">
      <c r="B620" s="204"/>
      <c r="C620" s="205"/>
      <c r="D620" s="206" t="s">
        <v>160</v>
      </c>
      <c r="E620" s="207" t="s">
        <v>23</v>
      </c>
      <c r="F620" s="208" t="s">
        <v>1013</v>
      </c>
      <c r="G620" s="205"/>
      <c r="H620" s="209">
        <v>7.99</v>
      </c>
      <c r="I620" s="210"/>
      <c r="J620" s="205"/>
      <c r="K620" s="205"/>
      <c r="L620" s="211"/>
      <c r="M620" s="212"/>
      <c r="N620" s="213"/>
      <c r="O620" s="213"/>
      <c r="P620" s="213"/>
      <c r="Q620" s="213"/>
      <c r="R620" s="213"/>
      <c r="S620" s="213"/>
      <c r="T620" s="214"/>
      <c r="AT620" s="215" t="s">
        <v>160</v>
      </c>
      <c r="AU620" s="215" t="s">
        <v>158</v>
      </c>
      <c r="AV620" s="11" t="s">
        <v>158</v>
      </c>
      <c r="AW620" s="11" t="s">
        <v>36</v>
      </c>
      <c r="AX620" s="11" t="s">
        <v>73</v>
      </c>
      <c r="AY620" s="215" t="s">
        <v>150</v>
      </c>
    </row>
    <row r="621" spans="2:65" s="11" customFormat="1" ht="13.5">
      <c r="B621" s="204"/>
      <c r="C621" s="205"/>
      <c r="D621" s="206" t="s">
        <v>160</v>
      </c>
      <c r="E621" s="207" t="s">
        <v>23</v>
      </c>
      <c r="F621" s="208" t="s">
        <v>1014</v>
      </c>
      <c r="G621" s="205"/>
      <c r="H621" s="209">
        <v>25.574999999999999</v>
      </c>
      <c r="I621" s="210"/>
      <c r="J621" s="205"/>
      <c r="K621" s="205"/>
      <c r="L621" s="211"/>
      <c r="M621" s="212"/>
      <c r="N621" s="213"/>
      <c r="O621" s="213"/>
      <c r="P621" s="213"/>
      <c r="Q621" s="213"/>
      <c r="R621" s="213"/>
      <c r="S621" s="213"/>
      <c r="T621" s="214"/>
      <c r="AT621" s="215" t="s">
        <v>160</v>
      </c>
      <c r="AU621" s="215" t="s">
        <v>158</v>
      </c>
      <c r="AV621" s="11" t="s">
        <v>158</v>
      </c>
      <c r="AW621" s="11" t="s">
        <v>36</v>
      </c>
      <c r="AX621" s="11" t="s">
        <v>73</v>
      </c>
      <c r="AY621" s="215" t="s">
        <v>150</v>
      </c>
    </row>
    <row r="622" spans="2:65" s="11" customFormat="1" ht="13.5">
      <c r="B622" s="204"/>
      <c r="C622" s="205"/>
      <c r="D622" s="206" t="s">
        <v>160</v>
      </c>
      <c r="E622" s="207" t="s">
        <v>23</v>
      </c>
      <c r="F622" s="208" t="s">
        <v>1015</v>
      </c>
      <c r="G622" s="205"/>
      <c r="H622" s="209">
        <v>25.773</v>
      </c>
      <c r="I622" s="210"/>
      <c r="J622" s="205"/>
      <c r="K622" s="205"/>
      <c r="L622" s="211"/>
      <c r="M622" s="212"/>
      <c r="N622" s="213"/>
      <c r="O622" s="213"/>
      <c r="P622" s="213"/>
      <c r="Q622" s="213"/>
      <c r="R622" s="213"/>
      <c r="S622" s="213"/>
      <c r="T622" s="214"/>
      <c r="AT622" s="215" t="s">
        <v>160</v>
      </c>
      <c r="AU622" s="215" t="s">
        <v>158</v>
      </c>
      <c r="AV622" s="11" t="s">
        <v>158</v>
      </c>
      <c r="AW622" s="11" t="s">
        <v>36</v>
      </c>
      <c r="AX622" s="11" t="s">
        <v>73</v>
      </c>
      <c r="AY622" s="215" t="s">
        <v>150</v>
      </c>
    </row>
    <row r="623" spans="2:65" s="12" customFormat="1" ht="13.5">
      <c r="B623" s="216"/>
      <c r="C623" s="217"/>
      <c r="D623" s="206" t="s">
        <v>160</v>
      </c>
      <c r="E623" s="218" t="s">
        <v>23</v>
      </c>
      <c r="F623" s="219" t="s">
        <v>163</v>
      </c>
      <c r="G623" s="217"/>
      <c r="H623" s="220">
        <v>59.338000000000001</v>
      </c>
      <c r="I623" s="221"/>
      <c r="J623" s="217"/>
      <c r="K623" s="217"/>
      <c r="L623" s="222"/>
      <c r="M623" s="223"/>
      <c r="N623" s="224"/>
      <c r="O623" s="224"/>
      <c r="P623" s="224"/>
      <c r="Q623" s="224"/>
      <c r="R623" s="224"/>
      <c r="S623" s="224"/>
      <c r="T623" s="225"/>
      <c r="AT623" s="226" t="s">
        <v>160</v>
      </c>
      <c r="AU623" s="226" t="s">
        <v>158</v>
      </c>
      <c r="AV623" s="12" t="s">
        <v>157</v>
      </c>
      <c r="AW623" s="12" t="s">
        <v>36</v>
      </c>
      <c r="AX623" s="12" t="s">
        <v>78</v>
      </c>
      <c r="AY623" s="226" t="s">
        <v>150</v>
      </c>
    </row>
    <row r="624" spans="2:65" s="1" customFormat="1" ht="16.5" customHeight="1">
      <c r="B624" s="42"/>
      <c r="C624" s="192" t="s">
        <v>1016</v>
      </c>
      <c r="D624" s="192" t="s">
        <v>152</v>
      </c>
      <c r="E624" s="193" t="s">
        <v>1017</v>
      </c>
      <c r="F624" s="194" t="s">
        <v>1018</v>
      </c>
      <c r="G624" s="195" t="s">
        <v>172</v>
      </c>
      <c r="H624" s="196">
        <v>29.213000000000001</v>
      </c>
      <c r="I624" s="197"/>
      <c r="J624" s="198">
        <f>ROUND(I624*H624,2)</f>
        <v>0</v>
      </c>
      <c r="K624" s="194" t="s">
        <v>156</v>
      </c>
      <c r="L624" s="62"/>
      <c r="M624" s="199" t="s">
        <v>23</v>
      </c>
      <c r="N624" s="200" t="s">
        <v>45</v>
      </c>
      <c r="O624" s="43"/>
      <c r="P624" s="201">
        <f>O624*H624</f>
        <v>0</v>
      </c>
      <c r="Q624" s="201">
        <v>0</v>
      </c>
      <c r="R624" s="201">
        <f>Q624*H624</f>
        <v>0</v>
      </c>
      <c r="S624" s="201">
        <v>0.26100000000000001</v>
      </c>
      <c r="T624" s="202">
        <f>S624*H624</f>
        <v>7.6245930000000008</v>
      </c>
      <c r="AR624" s="24" t="s">
        <v>157</v>
      </c>
      <c r="AT624" s="24" t="s">
        <v>152</v>
      </c>
      <c r="AU624" s="24" t="s">
        <v>158</v>
      </c>
      <c r="AY624" s="24" t="s">
        <v>150</v>
      </c>
      <c r="BE624" s="203">
        <f>IF(N624="základní",J624,0)</f>
        <v>0</v>
      </c>
      <c r="BF624" s="203">
        <f>IF(N624="snížená",J624,0)</f>
        <v>0</v>
      </c>
      <c r="BG624" s="203">
        <f>IF(N624="zákl. přenesená",J624,0)</f>
        <v>0</v>
      </c>
      <c r="BH624" s="203">
        <f>IF(N624="sníž. přenesená",J624,0)</f>
        <v>0</v>
      </c>
      <c r="BI624" s="203">
        <f>IF(N624="nulová",J624,0)</f>
        <v>0</v>
      </c>
      <c r="BJ624" s="24" t="s">
        <v>158</v>
      </c>
      <c r="BK624" s="203">
        <f>ROUND(I624*H624,2)</f>
        <v>0</v>
      </c>
      <c r="BL624" s="24" t="s">
        <v>157</v>
      </c>
      <c r="BM624" s="24" t="s">
        <v>1019</v>
      </c>
    </row>
    <row r="625" spans="2:65" s="11" customFormat="1" ht="13.5">
      <c r="B625" s="204"/>
      <c r="C625" s="205"/>
      <c r="D625" s="206" t="s">
        <v>160</v>
      </c>
      <c r="E625" s="207" t="s">
        <v>23</v>
      </c>
      <c r="F625" s="208" t="s">
        <v>1020</v>
      </c>
      <c r="G625" s="205"/>
      <c r="H625" s="209">
        <v>25.315999999999999</v>
      </c>
      <c r="I625" s="210"/>
      <c r="J625" s="205"/>
      <c r="K625" s="205"/>
      <c r="L625" s="211"/>
      <c r="M625" s="212"/>
      <c r="N625" s="213"/>
      <c r="O625" s="213"/>
      <c r="P625" s="213"/>
      <c r="Q625" s="213"/>
      <c r="R625" s="213"/>
      <c r="S625" s="213"/>
      <c r="T625" s="214"/>
      <c r="AT625" s="215" t="s">
        <v>160</v>
      </c>
      <c r="AU625" s="215" t="s">
        <v>158</v>
      </c>
      <c r="AV625" s="11" t="s">
        <v>158</v>
      </c>
      <c r="AW625" s="11" t="s">
        <v>36</v>
      </c>
      <c r="AX625" s="11" t="s">
        <v>73</v>
      </c>
      <c r="AY625" s="215" t="s">
        <v>150</v>
      </c>
    </row>
    <row r="626" spans="2:65" s="11" customFormat="1" ht="13.5">
      <c r="B626" s="204"/>
      <c r="C626" s="205"/>
      <c r="D626" s="206" t="s">
        <v>160</v>
      </c>
      <c r="E626" s="207" t="s">
        <v>23</v>
      </c>
      <c r="F626" s="208" t="s">
        <v>1021</v>
      </c>
      <c r="G626" s="205"/>
      <c r="H626" s="209">
        <v>1.5549999999999999</v>
      </c>
      <c r="I626" s="210"/>
      <c r="J626" s="205"/>
      <c r="K626" s="205"/>
      <c r="L626" s="211"/>
      <c r="M626" s="212"/>
      <c r="N626" s="213"/>
      <c r="O626" s="213"/>
      <c r="P626" s="213"/>
      <c r="Q626" s="213"/>
      <c r="R626" s="213"/>
      <c r="S626" s="213"/>
      <c r="T626" s="214"/>
      <c r="AT626" s="215" t="s">
        <v>160</v>
      </c>
      <c r="AU626" s="215" t="s">
        <v>158</v>
      </c>
      <c r="AV626" s="11" t="s">
        <v>158</v>
      </c>
      <c r="AW626" s="11" t="s">
        <v>36</v>
      </c>
      <c r="AX626" s="11" t="s">
        <v>73</v>
      </c>
      <c r="AY626" s="215" t="s">
        <v>150</v>
      </c>
    </row>
    <row r="627" spans="2:65" s="11" customFormat="1" ht="13.5">
      <c r="B627" s="204"/>
      <c r="C627" s="205"/>
      <c r="D627" s="206" t="s">
        <v>160</v>
      </c>
      <c r="E627" s="207" t="s">
        <v>23</v>
      </c>
      <c r="F627" s="208" t="s">
        <v>1022</v>
      </c>
      <c r="G627" s="205"/>
      <c r="H627" s="209">
        <v>2.3420000000000001</v>
      </c>
      <c r="I627" s="210"/>
      <c r="J627" s="205"/>
      <c r="K627" s="205"/>
      <c r="L627" s="211"/>
      <c r="M627" s="212"/>
      <c r="N627" s="213"/>
      <c r="O627" s="213"/>
      <c r="P627" s="213"/>
      <c r="Q627" s="213"/>
      <c r="R627" s="213"/>
      <c r="S627" s="213"/>
      <c r="T627" s="214"/>
      <c r="AT627" s="215" t="s">
        <v>160</v>
      </c>
      <c r="AU627" s="215" t="s">
        <v>158</v>
      </c>
      <c r="AV627" s="11" t="s">
        <v>158</v>
      </c>
      <c r="AW627" s="11" t="s">
        <v>36</v>
      </c>
      <c r="AX627" s="11" t="s">
        <v>73</v>
      </c>
      <c r="AY627" s="215" t="s">
        <v>150</v>
      </c>
    </row>
    <row r="628" spans="2:65" s="12" customFormat="1" ht="13.5">
      <c r="B628" s="216"/>
      <c r="C628" s="217"/>
      <c r="D628" s="206" t="s">
        <v>160</v>
      </c>
      <c r="E628" s="218" t="s">
        <v>23</v>
      </c>
      <c r="F628" s="219" t="s">
        <v>163</v>
      </c>
      <c r="G628" s="217"/>
      <c r="H628" s="220">
        <v>29.213000000000001</v>
      </c>
      <c r="I628" s="221"/>
      <c r="J628" s="217"/>
      <c r="K628" s="217"/>
      <c r="L628" s="222"/>
      <c r="M628" s="223"/>
      <c r="N628" s="224"/>
      <c r="O628" s="224"/>
      <c r="P628" s="224"/>
      <c r="Q628" s="224"/>
      <c r="R628" s="224"/>
      <c r="S628" s="224"/>
      <c r="T628" s="225"/>
      <c r="AT628" s="226" t="s">
        <v>160</v>
      </c>
      <c r="AU628" s="226" t="s">
        <v>158</v>
      </c>
      <c r="AV628" s="12" t="s">
        <v>157</v>
      </c>
      <c r="AW628" s="12" t="s">
        <v>36</v>
      </c>
      <c r="AX628" s="12" t="s">
        <v>78</v>
      </c>
      <c r="AY628" s="226" t="s">
        <v>150</v>
      </c>
    </row>
    <row r="629" spans="2:65" s="1" customFormat="1" ht="25.5" customHeight="1">
      <c r="B629" s="42"/>
      <c r="C629" s="192" t="s">
        <v>1023</v>
      </c>
      <c r="D629" s="192" t="s">
        <v>152</v>
      </c>
      <c r="E629" s="193" t="s">
        <v>1024</v>
      </c>
      <c r="F629" s="194" t="s">
        <v>1025</v>
      </c>
      <c r="G629" s="195" t="s">
        <v>155</v>
      </c>
      <c r="H629" s="196">
        <v>8.1039999999999992</v>
      </c>
      <c r="I629" s="197"/>
      <c r="J629" s="198">
        <f>ROUND(I629*H629,2)</f>
        <v>0</v>
      </c>
      <c r="K629" s="194" t="s">
        <v>156</v>
      </c>
      <c r="L629" s="62"/>
      <c r="M629" s="199" t="s">
        <v>23</v>
      </c>
      <c r="N629" s="200" t="s">
        <v>45</v>
      </c>
      <c r="O629" s="43"/>
      <c r="P629" s="201">
        <f>O629*H629</f>
        <v>0</v>
      </c>
      <c r="Q629" s="201">
        <v>0</v>
      </c>
      <c r="R629" s="201">
        <f>Q629*H629</f>
        <v>0</v>
      </c>
      <c r="S629" s="201">
        <v>1.8</v>
      </c>
      <c r="T629" s="202">
        <f>S629*H629</f>
        <v>14.587199999999999</v>
      </c>
      <c r="AR629" s="24" t="s">
        <v>157</v>
      </c>
      <c r="AT629" s="24" t="s">
        <v>152</v>
      </c>
      <c r="AU629" s="24" t="s">
        <v>158</v>
      </c>
      <c r="AY629" s="24" t="s">
        <v>150</v>
      </c>
      <c r="BE629" s="203">
        <f>IF(N629="základní",J629,0)</f>
        <v>0</v>
      </c>
      <c r="BF629" s="203">
        <f>IF(N629="snížená",J629,0)</f>
        <v>0</v>
      </c>
      <c r="BG629" s="203">
        <f>IF(N629="zákl. přenesená",J629,0)</f>
        <v>0</v>
      </c>
      <c r="BH629" s="203">
        <f>IF(N629="sníž. přenesená",J629,0)</f>
        <v>0</v>
      </c>
      <c r="BI629" s="203">
        <f>IF(N629="nulová",J629,0)</f>
        <v>0</v>
      </c>
      <c r="BJ629" s="24" t="s">
        <v>158</v>
      </c>
      <c r="BK629" s="203">
        <f>ROUND(I629*H629,2)</f>
        <v>0</v>
      </c>
      <c r="BL629" s="24" t="s">
        <v>157</v>
      </c>
      <c r="BM629" s="24" t="s">
        <v>1026</v>
      </c>
    </row>
    <row r="630" spans="2:65" s="13" customFormat="1" ht="13.5">
      <c r="B630" s="227"/>
      <c r="C630" s="228"/>
      <c r="D630" s="206" t="s">
        <v>160</v>
      </c>
      <c r="E630" s="229" t="s">
        <v>23</v>
      </c>
      <c r="F630" s="230" t="s">
        <v>337</v>
      </c>
      <c r="G630" s="228"/>
      <c r="H630" s="229" t="s">
        <v>23</v>
      </c>
      <c r="I630" s="231"/>
      <c r="J630" s="228"/>
      <c r="K630" s="228"/>
      <c r="L630" s="232"/>
      <c r="M630" s="233"/>
      <c r="N630" s="234"/>
      <c r="O630" s="234"/>
      <c r="P630" s="234"/>
      <c r="Q630" s="234"/>
      <c r="R630" s="234"/>
      <c r="S630" s="234"/>
      <c r="T630" s="235"/>
      <c r="AT630" s="236" t="s">
        <v>160</v>
      </c>
      <c r="AU630" s="236" t="s">
        <v>158</v>
      </c>
      <c r="AV630" s="13" t="s">
        <v>78</v>
      </c>
      <c r="AW630" s="13" t="s">
        <v>36</v>
      </c>
      <c r="AX630" s="13" t="s">
        <v>73</v>
      </c>
      <c r="AY630" s="236" t="s">
        <v>150</v>
      </c>
    </row>
    <row r="631" spans="2:65" s="11" customFormat="1" ht="13.5">
      <c r="B631" s="204"/>
      <c r="C631" s="205"/>
      <c r="D631" s="206" t="s">
        <v>160</v>
      </c>
      <c r="E631" s="207" t="s">
        <v>23</v>
      </c>
      <c r="F631" s="208" t="s">
        <v>1027</v>
      </c>
      <c r="G631" s="205"/>
      <c r="H631" s="209">
        <v>1.7869999999999999</v>
      </c>
      <c r="I631" s="210"/>
      <c r="J631" s="205"/>
      <c r="K631" s="205"/>
      <c r="L631" s="211"/>
      <c r="M631" s="212"/>
      <c r="N631" s="213"/>
      <c r="O631" s="213"/>
      <c r="P631" s="213"/>
      <c r="Q631" s="213"/>
      <c r="R631" s="213"/>
      <c r="S631" s="213"/>
      <c r="T631" s="214"/>
      <c r="AT631" s="215" t="s">
        <v>160</v>
      </c>
      <c r="AU631" s="215" t="s">
        <v>158</v>
      </c>
      <c r="AV631" s="11" t="s">
        <v>158</v>
      </c>
      <c r="AW631" s="11" t="s">
        <v>36</v>
      </c>
      <c r="AX631" s="11" t="s">
        <v>73</v>
      </c>
      <c r="AY631" s="215" t="s">
        <v>150</v>
      </c>
    </row>
    <row r="632" spans="2:65" s="11" customFormat="1" ht="13.5">
      <c r="B632" s="204"/>
      <c r="C632" s="205"/>
      <c r="D632" s="206" t="s">
        <v>160</v>
      </c>
      <c r="E632" s="207" t="s">
        <v>23</v>
      </c>
      <c r="F632" s="208" t="s">
        <v>1028</v>
      </c>
      <c r="G632" s="205"/>
      <c r="H632" s="209">
        <v>2.3010000000000002</v>
      </c>
      <c r="I632" s="210"/>
      <c r="J632" s="205"/>
      <c r="K632" s="205"/>
      <c r="L632" s="211"/>
      <c r="M632" s="212"/>
      <c r="N632" s="213"/>
      <c r="O632" s="213"/>
      <c r="P632" s="213"/>
      <c r="Q632" s="213"/>
      <c r="R632" s="213"/>
      <c r="S632" s="213"/>
      <c r="T632" s="214"/>
      <c r="AT632" s="215" t="s">
        <v>160</v>
      </c>
      <c r="AU632" s="215" t="s">
        <v>158</v>
      </c>
      <c r="AV632" s="11" t="s">
        <v>158</v>
      </c>
      <c r="AW632" s="11" t="s">
        <v>36</v>
      </c>
      <c r="AX632" s="11" t="s">
        <v>73</v>
      </c>
      <c r="AY632" s="215" t="s">
        <v>150</v>
      </c>
    </row>
    <row r="633" spans="2:65" s="11" customFormat="1" ht="13.5">
      <c r="B633" s="204"/>
      <c r="C633" s="205"/>
      <c r="D633" s="206" t="s">
        <v>160</v>
      </c>
      <c r="E633" s="207" t="s">
        <v>23</v>
      </c>
      <c r="F633" s="208" t="s">
        <v>1029</v>
      </c>
      <c r="G633" s="205"/>
      <c r="H633" s="209">
        <v>2.1869999999999998</v>
      </c>
      <c r="I633" s="210"/>
      <c r="J633" s="205"/>
      <c r="K633" s="205"/>
      <c r="L633" s="211"/>
      <c r="M633" s="212"/>
      <c r="N633" s="213"/>
      <c r="O633" s="213"/>
      <c r="P633" s="213"/>
      <c r="Q633" s="213"/>
      <c r="R633" s="213"/>
      <c r="S633" s="213"/>
      <c r="T633" s="214"/>
      <c r="AT633" s="215" t="s">
        <v>160</v>
      </c>
      <c r="AU633" s="215" t="s">
        <v>158</v>
      </c>
      <c r="AV633" s="11" t="s">
        <v>158</v>
      </c>
      <c r="AW633" s="11" t="s">
        <v>36</v>
      </c>
      <c r="AX633" s="11" t="s">
        <v>73</v>
      </c>
      <c r="AY633" s="215" t="s">
        <v>150</v>
      </c>
    </row>
    <row r="634" spans="2:65" s="11" customFormat="1" ht="13.5">
      <c r="B634" s="204"/>
      <c r="C634" s="205"/>
      <c r="D634" s="206" t="s">
        <v>160</v>
      </c>
      <c r="E634" s="207" t="s">
        <v>23</v>
      </c>
      <c r="F634" s="208" t="s">
        <v>1030</v>
      </c>
      <c r="G634" s="205"/>
      <c r="H634" s="209">
        <v>0.187</v>
      </c>
      <c r="I634" s="210"/>
      <c r="J634" s="205"/>
      <c r="K634" s="205"/>
      <c r="L634" s="211"/>
      <c r="M634" s="212"/>
      <c r="N634" s="213"/>
      <c r="O634" s="213"/>
      <c r="P634" s="213"/>
      <c r="Q634" s="213"/>
      <c r="R634" s="213"/>
      <c r="S634" s="213"/>
      <c r="T634" s="214"/>
      <c r="AT634" s="215" t="s">
        <v>160</v>
      </c>
      <c r="AU634" s="215" t="s">
        <v>158</v>
      </c>
      <c r="AV634" s="11" t="s">
        <v>158</v>
      </c>
      <c r="AW634" s="11" t="s">
        <v>36</v>
      </c>
      <c r="AX634" s="11" t="s">
        <v>73</v>
      </c>
      <c r="AY634" s="215" t="s">
        <v>150</v>
      </c>
    </row>
    <row r="635" spans="2:65" s="11" customFormat="1" ht="13.5">
      <c r="B635" s="204"/>
      <c r="C635" s="205"/>
      <c r="D635" s="206" t="s">
        <v>160</v>
      </c>
      <c r="E635" s="207" t="s">
        <v>23</v>
      </c>
      <c r="F635" s="208" t="s">
        <v>1031</v>
      </c>
      <c r="G635" s="205"/>
      <c r="H635" s="209">
        <v>0.44500000000000001</v>
      </c>
      <c r="I635" s="210"/>
      <c r="J635" s="205"/>
      <c r="K635" s="205"/>
      <c r="L635" s="211"/>
      <c r="M635" s="212"/>
      <c r="N635" s="213"/>
      <c r="O635" s="213"/>
      <c r="P635" s="213"/>
      <c r="Q635" s="213"/>
      <c r="R635" s="213"/>
      <c r="S635" s="213"/>
      <c r="T635" s="214"/>
      <c r="AT635" s="215" t="s">
        <v>160</v>
      </c>
      <c r="AU635" s="215" t="s">
        <v>158</v>
      </c>
      <c r="AV635" s="11" t="s">
        <v>158</v>
      </c>
      <c r="AW635" s="11" t="s">
        <v>36</v>
      </c>
      <c r="AX635" s="11" t="s">
        <v>73</v>
      </c>
      <c r="AY635" s="215" t="s">
        <v>150</v>
      </c>
    </row>
    <row r="636" spans="2:65" s="11" customFormat="1" ht="13.5">
      <c r="B636" s="204"/>
      <c r="C636" s="205"/>
      <c r="D636" s="206" t="s">
        <v>160</v>
      </c>
      <c r="E636" s="207" t="s">
        <v>23</v>
      </c>
      <c r="F636" s="208" t="s">
        <v>1032</v>
      </c>
      <c r="G636" s="205"/>
      <c r="H636" s="209">
        <v>1.1970000000000001</v>
      </c>
      <c r="I636" s="210"/>
      <c r="J636" s="205"/>
      <c r="K636" s="205"/>
      <c r="L636" s="211"/>
      <c r="M636" s="212"/>
      <c r="N636" s="213"/>
      <c r="O636" s="213"/>
      <c r="P636" s="213"/>
      <c r="Q636" s="213"/>
      <c r="R636" s="213"/>
      <c r="S636" s="213"/>
      <c r="T636" s="214"/>
      <c r="AT636" s="215" t="s">
        <v>160</v>
      </c>
      <c r="AU636" s="215" t="s">
        <v>158</v>
      </c>
      <c r="AV636" s="11" t="s">
        <v>158</v>
      </c>
      <c r="AW636" s="11" t="s">
        <v>36</v>
      </c>
      <c r="AX636" s="11" t="s">
        <v>73</v>
      </c>
      <c r="AY636" s="215" t="s">
        <v>150</v>
      </c>
    </row>
    <row r="637" spans="2:65" s="12" customFormat="1" ht="13.5">
      <c r="B637" s="216"/>
      <c r="C637" s="217"/>
      <c r="D637" s="206" t="s">
        <v>160</v>
      </c>
      <c r="E637" s="218" t="s">
        <v>23</v>
      </c>
      <c r="F637" s="219" t="s">
        <v>163</v>
      </c>
      <c r="G637" s="217"/>
      <c r="H637" s="220">
        <v>8.1039999999999992</v>
      </c>
      <c r="I637" s="221"/>
      <c r="J637" s="217"/>
      <c r="K637" s="217"/>
      <c r="L637" s="222"/>
      <c r="M637" s="223"/>
      <c r="N637" s="224"/>
      <c r="O637" s="224"/>
      <c r="P637" s="224"/>
      <c r="Q637" s="224"/>
      <c r="R637" s="224"/>
      <c r="S637" s="224"/>
      <c r="T637" s="225"/>
      <c r="AT637" s="226" t="s">
        <v>160</v>
      </c>
      <c r="AU637" s="226" t="s">
        <v>158</v>
      </c>
      <c r="AV637" s="12" t="s">
        <v>157</v>
      </c>
      <c r="AW637" s="12" t="s">
        <v>36</v>
      </c>
      <c r="AX637" s="12" t="s">
        <v>78</v>
      </c>
      <c r="AY637" s="226" t="s">
        <v>150</v>
      </c>
    </row>
    <row r="638" spans="2:65" s="1" customFormat="1" ht="16.5" customHeight="1">
      <c r="B638" s="42"/>
      <c r="C638" s="192" t="s">
        <v>1033</v>
      </c>
      <c r="D638" s="192" t="s">
        <v>152</v>
      </c>
      <c r="E638" s="193" t="s">
        <v>1034</v>
      </c>
      <c r="F638" s="194" t="s">
        <v>1035</v>
      </c>
      <c r="G638" s="195" t="s">
        <v>172</v>
      </c>
      <c r="H638" s="196">
        <v>36.444000000000003</v>
      </c>
      <c r="I638" s="197"/>
      <c r="J638" s="198">
        <f>ROUND(I638*H638,2)</f>
        <v>0</v>
      </c>
      <c r="K638" s="194" t="s">
        <v>156</v>
      </c>
      <c r="L638" s="62"/>
      <c r="M638" s="199" t="s">
        <v>23</v>
      </c>
      <c r="N638" s="200" t="s">
        <v>45</v>
      </c>
      <c r="O638" s="43"/>
      <c r="P638" s="201">
        <f>O638*H638</f>
        <v>0</v>
      </c>
      <c r="Q638" s="201">
        <v>0</v>
      </c>
      <c r="R638" s="201">
        <f>Q638*H638</f>
        <v>0</v>
      </c>
      <c r="S638" s="201">
        <v>0.113</v>
      </c>
      <c r="T638" s="202">
        <f>S638*H638</f>
        <v>4.1181720000000004</v>
      </c>
      <c r="AR638" s="24" t="s">
        <v>157</v>
      </c>
      <c r="AT638" s="24" t="s">
        <v>152</v>
      </c>
      <c r="AU638" s="24" t="s">
        <v>158</v>
      </c>
      <c r="AY638" s="24" t="s">
        <v>150</v>
      </c>
      <c r="BE638" s="203">
        <f>IF(N638="základní",J638,0)</f>
        <v>0</v>
      </c>
      <c r="BF638" s="203">
        <f>IF(N638="snížená",J638,0)</f>
        <v>0</v>
      </c>
      <c r="BG638" s="203">
        <f>IF(N638="zákl. přenesená",J638,0)</f>
        <v>0</v>
      </c>
      <c r="BH638" s="203">
        <f>IF(N638="sníž. přenesená",J638,0)</f>
        <v>0</v>
      </c>
      <c r="BI638" s="203">
        <f>IF(N638="nulová",J638,0)</f>
        <v>0</v>
      </c>
      <c r="BJ638" s="24" t="s">
        <v>158</v>
      </c>
      <c r="BK638" s="203">
        <f>ROUND(I638*H638,2)</f>
        <v>0</v>
      </c>
      <c r="BL638" s="24" t="s">
        <v>157</v>
      </c>
      <c r="BM638" s="24" t="s">
        <v>1036</v>
      </c>
    </row>
    <row r="639" spans="2:65" s="11" customFormat="1" ht="13.5">
      <c r="B639" s="204"/>
      <c r="C639" s="205"/>
      <c r="D639" s="206" t="s">
        <v>160</v>
      </c>
      <c r="E639" s="207" t="s">
        <v>23</v>
      </c>
      <c r="F639" s="208" t="s">
        <v>1037</v>
      </c>
      <c r="G639" s="205"/>
      <c r="H639" s="209">
        <v>15.669</v>
      </c>
      <c r="I639" s="210"/>
      <c r="J639" s="205"/>
      <c r="K639" s="205"/>
      <c r="L639" s="211"/>
      <c r="M639" s="212"/>
      <c r="N639" s="213"/>
      <c r="O639" s="213"/>
      <c r="P639" s="213"/>
      <c r="Q639" s="213"/>
      <c r="R639" s="213"/>
      <c r="S639" s="213"/>
      <c r="T639" s="214"/>
      <c r="AT639" s="215" t="s">
        <v>160</v>
      </c>
      <c r="AU639" s="215" t="s">
        <v>158</v>
      </c>
      <c r="AV639" s="11" t="s">
        <v>158</v>
      </c>
      <c r="AW639" s="11" t="s">
        <v>36</v>
      </c>
      <c r="AX639" s="11" t="s">
        <v>73</v>
      </c>
      <c r="AY639" s="215" t="s">
        <v>150</v>
      </c>
    </row>
    <row r="640" spans="2:65" s="11" customFormat="1" ht="13.5">
      <c r="B640" s="204"/>
      <c r="C640" s="205"/>
      <c r="D640" s="206" t="s">
        <v>160</v>
      </c>
      <c r="E640" s="207" t="s">
        <v>23</v>
      </c>
      <c r="F640" s="208" t="s">
        <v>1038</v>
      </c>
      <c r="G640" s="205"/>
      <c r="H640" s="209">
        <v>18</v>
      </c>
      <c r="I640" s="210"/>
      <c r="J640" s="205"/>
      <c r="K640" s="205"/>
      <c r="L640" s="211"/>
      <c r="M640" s="212"/>
      <c r="N640" s="213"/>
      <c r="O640" s="213"/>
      <c r="P640" s="213"/>
      <c r="Q640" s="213"/>
      <c r="R640" s="213"/>
      <c r="S640" s="213"/>
      <c r="T640" s="214"/>
      <c r="AT640" s="215" t="s">
        <v>160</v>
      </c>
      <c r="AU640" s="215" t="s">
        <v>158</v>
      </c>
      <c r="AV640" s="11" t="s">
        <v>158</v>
      </c>
      <c r="AW640" s="11" t="s">
        <v>36</v>
      </c>
      <c r="AX640" s="11" t="s">
        <v>73</v>
      </c>
      <c r="AY640" s="215" t="s">
        <v>150</v>
      </c>
    </row>
    <row r="641" spans="2:65" s="11" customFormat="1" ht="13.5">
      <c r="B641" s="204"/>
      <c r="C641" s="205"/>
      <c r="D641" s="206" t="s">
        <v>160</v>
      </c>
      <c r="E641" s="207" t="s">
        <v>23</v>
      </c>
      <c r="F641" s="208" t="s">
        <v>1039</v>
      </c>
      <c r="G641" s="205"/>
      <c r="H641" s="209">
        <v>2.7749999999999999</v>
      </c>
      <c r="I641" s="210"/>
      <c r="J641" s="205"/>
      <c r="K641" s="205"/>
      <c r="L641" s="211"/>
      <c r="M641" s="212"/>
      <c r="N641" s="213"/>
      <c r="O641" s="213"/>
      <c r="P641" s="213"/>
      <c r="Q641" s="213"/>
      <c r="R641" s="213"/>
      <c r="S641" s="213"/>
      <c r="T641" s="214"/>
      <c r="AT641" s="215" t="s">
        <v>160</v>
      </c>
      <c r="AU641" s="215" t="s">
        <v>158</v>
      </c>
      <c r="AV641" s="11" t="s">
        <v>158</v>
      </c>
      <c r="AW641" s="11" t="s">
        <v>36</v>
      </c>
      <c r="AX641" s="11" t="s">
        <v>73</v>
      </c>
      <c r="AY641" s="215" t="s">
        <v>150</v>
      </c>
    </row>
    <row r="642" spans="2:65" s="12" customFormat="1" ht="13.5">
      <c r="B642" s="216"/>
      <c r="C642" s="217"/>
      <c r="D642" s="206" t="s">
        <v>160</v>
      </c>
      <c r="E642" s="218" t="s">
        <v>23</v>
      </c>
      <c r="F642" s="219" t="s">
        <v>163</v>
      </c>
      <c r="G642" s="217"/>
      <c r="H642" s="220">
        <v>36.444000000000003</v>
      </c>
      <c r="I642" s="221"/>
      <c r="J642" s="217"/>
      <c r="K642" s="217"/>
      <c r="L642" s="222"/>
      <c r="M642" s="223"/>
      <c r="N642" s="224"/>
      <c r="O642" s="224"/>
      <c r="P642" s="224"/>
      <c r="Q642" s="224"/>
      <c r="R642" s="224"/>
      <c r="S642" s="224"/>
      <c r="T642" s="225"/>
      <c r="AT642" s="226" t="s">
        <v>160</v>
      </c>
      <c r="AU642" s="226" t="s">
        <v>158</v>
      </c>
      <c r="AV642" s="12" t="s">
        <v>157</v>
      </c>
      <c r="AW642" s="12" t="s">
        <v>36</v>
      </c>
      <c r="AX642" s="12" t="s">
        <v>78</v>
      </c>
      <c r="AY642" s="226" t="s">
        <v>150</v>
      </c>
    </row>
    <row r="643" spans="2:65" s="1" customFormat="1" ht="25.5" customHeight="1">
      <c r="B643" s="42"/>
      <c r="C643" s="192" t="s">
        <v>1040</v>
      </c>
      <c r="D643" s="192" t="s">
        <v>152</v>
      </c>
      <c r="E643" s="193" t="s">
        <v>1041</v>
      </c>
      <c r="F643" s="194" t="s">
        <v>1042</v>
      </c>
      <c r="G643" s="195" t="s">
        <v>155</v>
      </c>
      <c r="H643" s="196">
        <v>8.5999999999999993E-2</v>
      </c>
      <c r="I643" s="197"/>
      <c r="J643" s="198">
        <f>ROUND(I643*H643,2)</f>
        <v>0</v>
      </c>
      <c r="K643" s="194" t="s">
        <v>156</v>
      </c>
      <c r="L643" s="62"/>
      <c r="M643" s="199" t="s">
        <v>23</v>
      </c>
      <c r="N643" s="200" t="s">
        <v>45</v>
      </c>
      <c r="O643" s="43"/>
      <c r="P643" s="201">
        <f>O643*H643</f>
        <v>0</v>
      </c>
      <c r="Q643" s="201">
        <v>0</v>
      </c>
      <c r="R643" s="201">
        <f>Q643*H643</f>
        <v>0</v>
      </c>
      <c r="S643" s="201">
        <v>2.2000000000000002</v>
      </c>
      <c r="T643" s="202">
        <f>S643*H643</f>
        <v>0.18920000000000001</v>
      </c>
      <c r="AR643" s="24" t="s">
        <v>157</v>
      </c>
      <c r="AT643" s="24" t="s">
        <v>152</v>
      </c>
      <c r="AU643" s="24" t="s">
        <v>158</v>
      </c>
      <c r="AY643" s="24" t="s">
        <v>150</v>
      </c>
      <c r="BE643" s="203">
        <f>IF(N643="základní",J643,0)</f>
        <v>0</v>
      </c>
      <c r="BF643" s="203">
        <f>IF(N643="snížená",J643,0)</f>
        <v>0</v>
      </c>
      <c r="BG643" s="203">
        <f>IF(N643="zákl. přenesená",J643,0)</f>
        <v>0</v>
      </c>
      <c r="BH643" s="203">
        <f>IF(N643="sníž. přenesená",J643,0)</f>
        <v>0</v>
      </c>
      <c r="BI643" s="203">
        <f>IF(N643="nulová",J643,0)</f>
        <v>0</v>
      </c>
      <c r="BJ643" s="24" t="s">
        <v>158</v>
      </c>
      <c r="BK643" s="203">
        <f>ROUND(I643*H643,2)</f>
        <v>0</v>
      </c>
      <c r="BL643" s="24" t="s">
        <v>157</v>
      </c>
      <c r="BM643" s="24" t="s">
        <v>1043</v>
      </c>
    </row>
    <row r="644" spans="2:65" s="11" customFormat="1" ht="13.5">
      <c r="B644" s="204"/>
      <c r="C644" s="205"/>
      <c r="D644" s="206" t="s">
        <v>160</v>
      </c>
      <c r="E644" s="207" t="s">
        <v>23</v>
      </c>
      <c r="F644" s="208" t="s">
        <v>1044</v>
      </c>
      <c r="G644" s="205"/>
      <c r="H644" s="209">
        <v>8.5999999999999993E-2</v>
      </c>
      <c r="I644" s="210"/>
      <c r="J644" s="205"/>
      <c r="K644" s="205"/>
      <c r="L644" s="211"/>
      <c r="M644" s="212"/>
      <c r="N644" s="213"/>
      <c r="O644" s="213"/>
      <c r="P644" s="213"/>
      <c r="Q644" s="213"/>
      <c r="R644" s="213"/>
      <c r="S644" s="213"/>
      <c r="T644" s="214"/>
      <c r="AT644" s="215" t="s">
        <v>160</v>
      </c>
      <c r="AU644" s="215" t="s">
        <v>158</v>
      </c>
      <c r="AV644" s="11" t="s">
        <v>158</v>
      </c>
      <c r="AW644" s="11" t="s">
        <v>36</v>
      </c>
      <c r="AX644" s="11" t="s">
        <v>78</v>
      </c>
      <c r="AY644" s="215" t="s">
        <v>150</v>
      </c>
    </row>
    <row r="645" spans="2:65" s="1" customFormat="1" ht="25.5" customHeight="1">
      <c r="B645" s="42"/>
      <c r="C645" s="192" t="s">
        <v>1045</v>
      </c>
      <c r="D645" s="192" t="s">
        <v>152</v>
      </c>
      <c r="E645" s="193" t="s">
        <v>1046</v>
      </c>
      <c r="F645" s="194" t="s">
        <v>1047</v>
      </c>
      <c r="G645" s="195" t="s">
        <v>155</v>
      </c>
      <c r="H645" s="196">
        <v>1.097</v>
      </c>
      <c r="I645" s="197"/>
      <c r="J645" s="198">
        <f>ROUND(I645*H645,2)</f>
        <v>0</v>
      </c>
      <c r="K645" s="194" t="s">
        <v>156</v>
      </c>
      <c r="L645" s="62"/>
      <c r="M645" s="199" t="s">
        <v>23</v>
      </c>
      <c r="N645" s="200" t="s">
        <v>45</v>
      </c>
      <c r="O645" s="43"/>
      <c r="P645" s="201">
        <f>O645*H645</f>
        <v>0</v>
      </c>
      <c r="Q645" s="201">
        <v>0</v>
      </c>
      <c r="R645" s="201">
        <f>Q645*H645</f>
        <v>0</v>
      </c>
      <c r="S645" s="201">
        <v>2.2000000000000002</v>
      </c>
      <c r="T645" s="202">
        <f>S645*H645</f>
        <v>2.4134000000000002</v>
      </c>
      <c r="AR645" s="24" t="s">
        <v>157</v>
      </c>
      <c r="AT645" s="24" t="s">
        <v>152</v>
      </c>
      <c r="AU645" s="24" t="s">
        <v>158</v>
      </c>
      <c r="AY645" s="24" t="s">
        <v>150</v>
      </c>
      <c r="BE645" s="203">
        <f>IF(N645="základní",J645,0)</f>
        <v>0</v>
      </c>
      <c r="BF645" s="203">
        <f>IF(N645="snížená",J645,0)</f>
        <v>0</v>
      </c>
      <c r="BG645" s="203">
        <f>IF(N645="zákl. přenesená",J645,0)</f>
        <v>0</v>
      </c>
      <c r="BH645" s="203">
        <f>IF(N645="sníž. přenesená",J645,0)</f>
        <v>0</v>
      </c>
      <c r="BI645" s="203">
        <f>IF(N645="nulová",J645,0)</f>
        <v>0</v>
      </c>
      <c r="BJ645" s="24" t="s">
        <v>158</v>
      </c>
      <c r="BK645" s="203">
        <f>ROUND(I645*H645,2)</f>
        <v>0</v>
      </c>
      <c r="BL645" s="24" t="s">
        <v>157</v>
      </c>
      <c r="BM645" s="24" t="s">
        <v>1048</v>
      </c>
    </row>
    <row r="646" spans="2:65" s="11" customFormat="1" ht="13.5">
      <c r="B646" s="204"/>
      <c r="C646" s="205"/>
      <c r="D646" s="206" t="s">
        <v>160</v>
      </c>
      <c r="E646" s="207" t="s">
        <v>23</v>
      </c>
      <c r="F646" s="208" t="s">
        <v>1049</v>
      </c>
      <c r="G646" s="205"/>
      <c r="H646" s="209">
        <v>0.5</v>
      </c>
      <c r="I646" s="210"/>
      <c r="J646" s="205"/>
      <c r="K646" s="205"/>
      <c r="L646" s="211"/>
      <c r="M646" s="212"/>
      <c r="N646" s="213"/>
      <c r="O646" s="213"/>
      <c r="P646" s="213"/>
      <c r="Q646" s="213"/>
      <c r="R646" s="213"/>
      <c r="S646" s="213"/>
      <c r="T646" s="214"/>
      <c r="AT646" s="215" t="s">
        <v>160</v>
      </c>
      <c r="AU646" s="215" t="s">
        <v>158</v>
      </c>
      <c r="AV646" s="11" t="s">
        <v>158</v>
      </c>
      <c r="AW646" s="11" t="s">
        <v>36</v>
      </c>
      <c r="AX646" s="11" t="s">
        <v>73</v>
      </c>
      <c r="AY646" s="215" t="s">
        <v>150</v>
      </c>
    </row>
    <row r="647" spans="2:65" s="11" customFormat="1" ht="13.5">
      <c r="B647" s="204"/>
      <c r="C647" s="205"/>
      <c r="D647" s="206" t="s">
        <v>160</v>
      </c>
      <c r="E647" s="207" t="s">
        <v>23</v>
      </c>
      <c r="F647" s="208" t="s">
        <v>1050</v>
      </c>
      <c r="G647" s="205"/>
      <c r="H647" s="209">
        <v>0.20699999999999999</v>
      </c>
      <c r="I647" s="210"/>
      <c r="J647" s="205"/>
      <c r="K647" s="205"/>
      <c r="L647" s="211"/>
      <c r="M647" s="212"/>
      <c r="N647" s="213"/>
      <c r="O647" s="213"/>
      <c r="P647" s="213"/>
      <c r="Q647" s="213"/>
      <c r="R647" s="213"/>
      <c r="S647" s="213"/>
      <c r="T647" s="214"/>
      <c r="AT647" s="215" t="s">
        <v>160</v>
      </c>
      <c r="AU647" s="215" t="s">
        <v>158</v>
      </c>
      <c r="AV647" s="11" t="s">
        <v>158</v>
      </c>
      <c r="AW647" s="11" t="s">
        <v>36</v>
      </c>
      <c r="AX647" s="11" t="s">
        <v>73</v>
      </c>
      <c r="AY647" s="215" t="s">
        <v>150</v>
      </c>
    </row>
    <row r="648" spans="2:65" s="11" customFormat="1" ht="13.5">
      <c r="B648" s="204"/>
      <c r="C648" s="205"/>
      <c r="D648" s="206" t="s">
        <v>160</v>
      </c>
      <c r="E648" s="207" t="s">
        <v>23</v>
      </c>
      <c r="F648" s="208" t="s">
        <v>1051</v>
      </c>
      <c r="G648" s="205"/>
      <c r="H648" s="209">
        <v>0.39</v>
      </c>
      <c r="I648" s="210"/>
      <c r="J648" s="205"/>
      <c r="K648" s="205"/>
      <c r="L648" s="211"/>
      <c r="M648" s="212"/>
      <c r="N648" s="213"/>
      <c r="O648" s="213"/>
      <c r="P648" s="213"/>
      <c r="Q648" s="213"/>
      <c r="R648" s="213"/>
      <c r="S648" s="213"/>
      <c r="T648" s="214"/>
      <c r="AT648" s="215" t="s">
        <v>160</v>
      </c>
      <c r="AU648" s="215" t="s">
        <v>158</v>
      </c>
      <c r="AV648" s="11" t="s">
        <v>158</v>
      </c>
      <c r="AW648" s="11" t="s">
        <v>36</v>
      </c>
      <c r="AX648" s="11" t="s">
        <v>73</v>
      </c>
      <c r="AY648" s="215" t="s">
        <v>150</v>
      </c>
    </row>
    <row r="649" spans="2:65" s="12" customFormat="1" ht="13.5">
      <c r="B649" s="216"/>
      <c r="C649" s="217"/>
      <c r="D649" s="206" t="s">
        <v>160</v>
      </c>
      <c r="E649" s="218" t="s">
        <v>23</v>
      </c>
      <c r="F649" s="219" t="s">
        <v>163</v>
      </c>
      <c r="G649" s="217"/>
      <c r="H649" s="220">
        <v>1.097</v>
      </c>
      <c r="I649" s="221"/>
      <c r="J649" s="217"/>
      <c r="K649" s="217"/>
      <c r="L649" s="222"/>
      <c r="M649" s="223"/>
      <c r="N649" s="224"/>
      <c r="O649" s="224"/>
      <c r="P649" s="224"/>
      <c r="Q649" s="224"/>
      <c r="R649" s="224"/>
      <c r="S649" s="224"/>
      <c r="T649" s="225"/>
      <c r="AT649" s="226" t="s">
        <v>160</v>
      </c>
      <c r="AU649" s="226" t="s">
        <v>158</v>
      </c>
      <c r="AV649" s="12" t="s">
        <v>157</v>
      </c>
      <c r="AW649" s="12" t="s">
        <v>36</v>
      </c>
      <c r="AX649" s="12" t="s">
        <v>78</v>
      </c>
      <c r="AY649" s="226" t="s">
        <v>150</v>
      </c>
    </row>
    <row r="650" spans="2:65" s="1" customFormat="1" ht="16.5" customHeight="1">
      <c r="B650" s="42"/>
      <c r="C650" s="192" t="s">
        <v>1052</v>
      </c>
      <c r="D650" s="192" t="s">
        <v>152</v>
      </c>
      <c r="E650" s="193" t="s">
        <v>1053</v>
      </c>
      <c r="F650" s="194" t="s">
        <v>1054</v>
      </c>
      <c r="G650" s="195" t="s">
        <v>172</v>
      </c>
      <c r="H650" s="196">
        <v>123.542</v>
      </c>
      <c r="I650" s="197"/>
      <c r="J650" s="198">
        <f>ROUND(I650*H650,2)</f>
        <v>0</v>
      </c>
      <c r="K650" s="194" t="s">
        <v>156</v>
      </c>
      <c r="L650" s="62"/>
      <c r="M650" s="199" t="s">
        <v>23</v>
      </c>
      <c r="N650" s="200" t="s">
        <v>45</v>
      </c>
      <c r="O650" s="43"/>
      <c r="P650" s="201">
        <f>O650*H650</f>
        <v>0</v>
      </c>
      <c r="Q650" s="201">
        <v>0</v>
      </c>
      <c r="R650" s="201">
        <f>Q650*H650</f>
        <v>0</v>
      </c>
      <c r="S650" s="201">
        <v>0</v>
      </c>
      <c r="T650" s="202">
        <f>S650*H650</f>
        <v>0</v>
      </c>
      <c r="AR650" s="24" t="s">
        <v>157</v>
      </c>
      <c r="AT650" s="24" t="s">
        <v>152</v>
      </c>
      <c r="AU650" s="24" t="s">
        <v>158</v>
      </c>
      <c r="AY650" s="24" t="s">
        <v>150</v>
      </c>
      <c r="BE650" s="203">
        <f>IF(N650="základní",J650,0)</f>
        <v>0</v>
      </c>
      <c r="BF650" s="203">
        <f>IF(N650="snížená",J650,0)</f>
        <v>0</v>
      </c>
      <c r="BG650" s="203">
        <f>IF(N650="zákl. přenesená",J650,0)</f>
        <v>0</v>
      </c>
      <c r="BH650" s="203">
        <f>IF(N650="sníž. přenesená",J650,0)</f>
        <v>0</v>
      </c>
      <c r="BI650" s="203">
        <f>IF(N650="nulová",J650,0)</f>
        <v>0</v>
      </c>
      <c r="BJ650" s="24" t="s">
        <v>158</v>
      </c>
      <c r="BK650" s="203">
        <f>ROUND(I650*H650,2)</f>
        <v>0</v>
      </c>
      <c r="BL650" s="24" t="s">
        <v>157</v>
      </c>
      <c r="BM650" s="24" t="s">
        <v>1055</v>
      </c>
    </row>
    <row r="651" spans="2:65" s="13" customFormat="1" ht="13.5">
      <c r="B651" s="227"/>
      <c r="C651" s="228"/>
      <c r="D651" s="206" t="s">
        <v>160</v>
      </c>
      <c r="E651" s="229" t="s">
        <v>23</v>
      </c>
      <c r="F651" s="230" t="s">
        <v>1056</v>
      </c>
      <c r="G651" s="228"/>
      <c r="H651" s="229" t="s">
        <v>23</v>
      </c>
      <c r="I651" s="231"/>
      <c r="J651" s="228"/>
      <c r="K651" s="228"/>
      <c r="L651" s="232"/>
      <c r="M651" s="233"/>
      <c r="N651" s="234"/>
      <c r="O651" s="234"/>
      <c r="P651" s="234"/>
      <c r="Q651" s="234"/>
      <c r="R651" s="234"/>
      <c r="S651" s="234"/>
      <c r="T651" s="235"/>
      <c r="AT651" s="236" t="s">
        <v>160</v>
      </c>
      <c r="AU651" s="236" t="s">
        <v>158</v>
      </c>
      <c r="AV651" s="13" t="s">
        <v>78</v>
      </c>
      <c r="AW651" s="13" t="s">
        <v>36</v>
      </c>
      <c r="AX651" s="13" t="s">
        <v>73</v>
      </c>
      <c r="AY651" s="236" t="s">
        <v>150</v>
      </c>
    </row>
    <row r="652" spans="2:65" s="11" customFormat="1" ht="13.5">
      <c r="B652" s="204"/>
      <c r="C652" s="205"/>
      <c r="D652" s="206" t="s">
        <v>160</v>
      </c>
      <c r="E652" s="207" t="s">
        <v>23</v>
      </c>
      <c r="F652" s="208" t="s">
        <v>1057</v>
      </c>
      <c r="G652" s="205"/>
      <c r="H652" s="209">
        <v>91.5</v>
      </c>
      <c r="I652" s="210"/>
      <c r="J652" s="205"/>
      <c r="K652" s="205"/>
      <c r="L652" s="211"/>
      <c r="M652" s="212"/>
      <c r="N652" s="213"/>
      <c r="O652" s="213"/>
      <c r="P652" s="213"/>
      <c r="Q652" s="213"/>
      <c r="R652" s="213"/>
      <c r="S652" s="213"/>
      <c r="T652" s="214"/>
      <c r="AT652" s="215" t="s">
        <v>160</v>
      </c>
      <c r="AU652" s="215" t="s">
        <v>158</v>
      </c>
      <c r="AV652" s="11" t="s">
        <v>158</v>
      </c>
      <c r="AW652" s="11" t="s">
        <v>36</v>
      </c>
      <c r="AX652" s="11" t="s">
        <v>73</v>
      </c>
      <c r="AY652" s="215" t="s">
        <v>150</v>
      </c>
    </row>
    <row r="653" spans="2:65" s="11" customFormat="1" ht="13.5">
      <c r="B653" s="204"/>
      <c r="C653" s="205"/>
      <c r="D653" s="206" t="s">
        <v>160</v>
      </c>
      <c r="E653" s="207" t="s">
        <v>23</v>
      </c>
      <c r="F653" s="208" t="s">
        <v>1058</v>
      </c>
      <c r="G653" s="205"/>
      <c r="H653" s="209">
        <v>23.341999999999999</v>
      </c>
      <c r="I653" s="210"/>
      <c r="J653" s="205"/>
      <c r="K653" s="205"/>
      <c r="L653" s="211"/>
      <c r="M653" s="212"/>
      <c r="N653" s="213"/>
      <c r="O653" s="213"/>
      <c r="P653" s="213"/>
      <c r="Q653" s="213"/>
      <c r="R653" s="213"/>
      <c r="S653" s="213"/>
      <c r="T653" s="214"/>
      <c r="AT653" s="215" t="s">
        <v>160</v>
      </c>
      <c r="AU653" s="215" t="s">
        <v>158</v>
      </c>
      <c r="AV653" s="11" t="s">
        <v>158</v>
      </c>
      <c r="AW653" s="11" t="s">
        <v>36</v>
      </c>
      <c r="AX653" s="11" t="s">
        <v>73</v>
      </c>
      <c r="AY653" s="215" t="s">
        <v>150</v>
      </c>
    </row>
    <row r="654" spans="2:65" s="11" customFormat="1" ht="13.5">
      <c r="B654" s="204"/>
      <c r="C654" s="205"/>
      <c r="D654" s="206" t="s">
        <v>160</v>
      </c>
      <c r="E654" s="207" t="s">
        <v>23</v>
      </c>
      <c r="F654" s="208" t="s">
        <v>1059</v>
      </c>
      <c r="G654" s="205"/>
      <c r="H654" s="209">
        <v>8.6999999999999993</v>
      </c>
      <c r="I654" s="210"/>
      <c r="J654" s="205"/>
      <c r="K654" s="205"/>
      <c r="L654" s="211"/>
      <c r="M654" s="212"/>
      <c r="N654" s="213"/>
      <c r="O654" s="213"/>
      <c r="P654" s="213"/>
      <c r="Q654" s="213"/>
      <c r="R654" s="213"/>
      <c r="S654" s="213"/>
      <c r="T654" s="214"/>
      <c r="AT654" s="215" t="s">
        <v>160</v>
      </c>
      <c r="AU654" s="215" t="s">
        <v>158</v>
      </c>
      <c r="AV654" s="11" t="s">
        <v>158</v>
      </c>
      <c r="AW654" s="11" t="s">
        <v>36</v>
      </c>
      <c r="AX654" s="11" t="s">
        <v>73</v>
      </c>
      <c r="AY654" s="215" t="s">
        <v>150</v>
      </c>
    </row>
    <row r="655" spans="2:65" s="12" customFormat="1" ht="13.5">
      <c r="B655" s="216"/>
      <c r="C655" s="217"/>
      <c r="D655" s="206" t="s">
        <v>160</v>
      </c>
      <c r="E655" s="218" t="s">
        <v>23</v>
      </c>
      <c r="F655" s="219" t="s">
        <v>163</v>
      </c>
      <c r="G655" s="217"/>
      <c r="H655" s="220">
        <v>123.542</v>
      </c>
      <c r="I655" s="221"/>
      <c r="J655" s="217"/>
      <c r="K655" s="217"/>
      <c r="L655" s="222"/>
      <c r="M655" s="223"/>
      <c r="N655" s="224"/>
      <c r="O655" s="224"/>
      <c r="P655" s="224"/>
      <c r="Q655" s="224"/>
      <c r="R655" s="224"/>
      <c r="S655" s="224"/>
      <c r="T655" s="225"/>
      <c r="AT655" s="226" t="s">
        <v>160</v>
      </c>
      <c r="AU655" s="226" t="s">
        <v>158</v>
      </c>
      <c r="AV655" s="12" t="s">
        <v>157</v>
      </c>
      <c r="AW655" s="12" t="s">
        <v>36</v>
      </c>
      <c r="AX655" s="12" t="s">
        <v>78</v>
      </c>
      <c r="AY655" s="226" t="s">
        <v>150</v>
      </c>
    </row>
    <row r="656" spans="2:65" s="1" customFormat="1" ht="25.5" customHeight="1">
      <c r="B656" s="42"/>
      <c r="C656" s="192" t="s">
        <v>1060</v>
      </c>
      <c r="D656" s="192" t="s">
        <v>152</v>
      </c>
      <c r="E656" s="193" t="s">
        <v>1061</v>
      </c>
      <c r="F656" s="194" t="s">
        <v>1062</v>
      </c>
      <c r="G656" s="195" t="s">
        <v>172</v>
      </c>
      <c r="H656" s="196">
        <v>95.641999999999996</v>
      </c>
      <c r="I656" s="197"/>
      <c r="J656" s="198">
        <f>ROUND(I656*H656,2)</f>
        <v>0</v>
      </c>
      <c r="K656" s="194" t="s">
        <v>156</v>
      </c>
      <c r="L656" s="62"/>
      <c r="M656" s="199" t="s">
        <v>23</v>
      </c>
      <c r="N656" s="200" t="s">
        <v>45</v>
      </c>
      <c r="O656" s="43"/>
      <c r="P656" s="201">
        <f>O656*H656</f>
        <v>0</v>
      </c>
      <c r="Q656" s="201">
        <v>0</v>
      </c>
      <c r="R656" s="201">
        <f>Q656*H656</f>
        <v>0</v>
      </c>
      <c r="S656" s="201">
        <v>3.5000000000000003E-2</v>
      </c>
      <c r="T656" s="202">
        <f>S656*H656</f>
        <v>3.3474700000000004</v>
      </c>
      <c r="AR656" s="24" t="s">
        <v>157</v>
      </c>
      <c r="AT656" s="24" t="s">
        <v>152</v>
      </c>
      <c r="AU656" s="24" t="s">
        <v>158</v>
      </c>
      <c r="AY656" s="24" t="s">
        <v>150</v>
      </c>
      <c r="BE656" s="203">
        <f>IF(N656="základní",J656,0)</f>
        <v>0</v>
      </c>
      <c r="BF656" s="203">
        <f>IF(N656="snížená",J656,0)</f>
        <v>0</v>
      </c>
      <c r="BG656" s="203">
        <f>IF(N656="zákl. přenesená",J656,0)</f>
        <v>0</v>
      </c>
      <c r="BH656" s="203">
        <f>IF(N656="sníž. přenesená",J656,0)</f>
        <v>0</v>
      </c>
      <c r="BI656" s="203">
        <f>IF(N656="nulová",J656,0)</f>
        <v>0</v>
      </c>
      <c r="BJ656" s="24" t="s">
        <v>158</v>
      </c>
      <c r="BK656" s="203">
        <f>ROUND(I656*H656,2)</f>
        <v>0</v>
      </c>
      <c r="BL656" s="24" t="s">
        <v>157</v>
      </c>
      <c r="BM656" s="24" t="s">
        <v>1063</v>
      </c>
    </row>
    <row r="657" spans="2:65" s="11" customFormat="1" ht="13.5">
      <c r="B657" s="204"/>
      <c r="C657" s="205"/>
      <c r="D657" s="206" t="s">
        <v>160</v>
      </c>
      <c r="E657" s="207" t="s">
        <v>23</v>
      </c>
      <c r="F657" s="208" t="s">
        <v>1057</v>
      </c>
      <c r="G657" s="205"/>
      <c r="H657" s="209">
        <v>91.5</v>
      </c>
      <c r="I657" s="210"/>
      <c r="J657" s="205"/>
      <c r="K657" s="205"/>
      <c r="L657" s="211"/>
      <c r="M657" s="212"/>
      <c r="N657" s="213"/>
      <c r="O657" s="213"/>
      <c r="P657" s="213"/>
      <c r="Q657" s="213"/>
      <c r="R657" s="213"/>
      <c r="S657" s="213"/>
      <c r="T657" s="214"/>
      <c r="AT657" s="215" t="s">
        <v>160</v>
      </c>
      <c r="AU657" s="215" t="s">
        <v>158</v>
      </c>
      <c r="AV657" s="11" t="s">
        <v>158</v>
      </c>
      <c r="AW657" s="11" t="s">
        <v>36</v>
      </c>
      <c r="AX657" s="11" t="s">
        <v>73</v>
      </c>
      <c r="AY657" s="215" t="s">
        <v>150</v>
      </c>
    </row>
    <row r="658" spans="2:65" s="11" customFormat="1" ht="13.5">
      <c r="B658" s="204"/>
      <c r="C658" s="205"/>
      <c r="D658" s="206" t="s">
        <v>160</v>
      </c>
      <c r="E658" s="207" t="s">
        <v>23</v>
      </c>
      <c r="F658" s="208" t="s">
        <v>1064</v>
      </c>
      <c r="G658" s="205"/>
      <c r="H658" s="209">
        <v>4.1420000000000003</v>
      </c>
      <c r="I658" s="210"/>
      <c r="J658" s="205"/>
      <c r="K658" s="205"/>
      <c r="L658" s="211"/>
      <c r="M658" s="212"/>
      <c r="N658" s="213"/>
      <c r="O658" s="213"/>
      <c r="P658" s="213"/>
      <c r="Q658" s="213"/>
      <c r="R658" s="213"/>
      <c r="S658" s="213"/>
      <c r="T658" s="214"/>
      <c r="AT658" s="215" t="s">
        <v>160</v>
      </c>
      <c r="AU658" s="215" t="s">
        <v>158</v>
      </c>
      <c r="AV658" s="11" t="s">
        <v>158</v>
      </c>
      <c r="AW658" s="11" t="s">
        <v>36</v>
      </c>
      <c r="AX658" s="11" t="s">
        <v>73</v>
      </c>
      <c r="AY658" s="215" t="s">
        <v>150</v>
      </c>
    </row>
    <row r="659" spans="2:65" s="12" customFormat="1" ht="13.5">
      <c r="B659" s="216"/>
      <c r="C659" s="217"/>
      <c r="D659" s="206" t="s">
        <v>160</v>
      </c>
      <c r="E659" s="218" t="s">
        <v>23</v>
      </c>
      <c r="F659" s="219" t="s">
        <v>163</v>
      </c>
      <c r="G659" s="217"/>
      <c r="H659" s="220">
        <v>95.641999999999996</v>
      </c>
      <c r="I659" s="221"/>
      <c r="J659" s="217"/>
      <c r="K659" s="217"/>
      <c r="L659" s="222"/>
      <c r="M659" s="223"/>
      <c r="N659" s="224"/>
      <c r="O659" s="224"/>
      <c r="P659" s="224"/>
      <c r="Q659" s="224"/>
      <c r="R659" s="224"/>
      <c r="S659" s="224"/>
      <c r="T659" s="225"/>
      <c r="AT659" s="226" t="s">
        <v>160</v>
      </c>
      <c r="AU659" s="226" t="s">
        <v>158</v>
      </c>
      <c r="AV659" s="12" t="s">
        <v>157</v>
      </c>
      <c r="AW659" s="12" t="s">
        <v>36</v>
      </c>
      <c r="AX659" s="12" t="s">
        <v>78</v>
      </c>
      <c r="AY659" s="226" t="s">
        <v>150</v>
      </c>
    </row>
    <row r="660" spans="2:65" s="1" customFormat="1" ht="38.25" customHeight="1">
      <c r="B660" s="42"/>
      <c r="C660" s="192" t="s">
        <v>1065</v>
      </c>
      <c r="D660" s="192" t="s">
        <v>152</v>
      </c>
      <c r="E660" s="193" t="s">
        <v>1066</v>
      </c>
      <c r="F660" s="194" t="s">
        <v>1067</v>
      </c>
      <c r="G660" s="195" t="s">
        <v>172</v>
      </c>
      <c r="H660" s="196">
        <v>21.75</v>
      </c>
      <c r="I660" s="197"/>
      <c r="J660" s="198">
        <f>ROUND(I660*H660,2)</f>
        <v>0</v>
      </c>
      <c r="K660" s="194" t="s">
        <v>23</v>
      </c>
      <c r="L660" s="62"/>
      <c r="M660" s="199" t="s">
        <v>23</v>
      </c>
      <c r="N660" s="200" t="s">
        <v>45</v>
      </c>
      <c r="O660" s="43"/>
      <c r="P660" s="201">
        <f>O660*H660</f>
        <v>0</v>
      </c>
      <c r="Q660" s="201">
        <v>0</v>
      </c>
      <c r="R660" s="201">
        <f>Q660*H660</f>
        <v>0</v>
      </c>
      <c r="S660" s="201">
        <v>0.11</v>
      </c>
      <c r="T660" s="202">
        <f>S660*H660</f>
        <v>2.3925000000000001</v>
      </c>
      <c r="AR660" s="24" t="s">
        <v>157</v>
      </c>
      <c r="AT660" s="24" t="s">
        <v>152</v>
      </c>
      <c r="AU660" s="24" t="s">
        <v>158</v>
      </c>
      <c r="AY660" s="24" t="s">
        <v>150</v>
      </c>
      <c r="BE660" s="203">
        <f>IF(N660="základní",J660,0)</f>
        <v>0</v>
      </c>
      <c r="BF660" s="203">
        <f>IF(N660="snížená",J660,0)</f>
        <v>0</v>
      </c>
      <c r="BG660" s="203">
        <f>IF(N660="zákl. přenesená",J660,0)</f>
        <v>0</v>
      </c>
      <c r="BH660" s="203">
        <f>IF(N660="sníž. přenesená",J660,0)</f>
        <v>0</v>
      </c>
      <c r="BI660" s="203">
        <f>IF(N660="nulová",J660,0)</f>
        <v>0</v>
      </c>
      <c r="BJ660" s="24" t="s">
        <v>158</v>
      </c>
      <c r="BK660" s="203">
        <f>ROUND(I660*H660,2)</f>
        <v>0</v>
      </c>
      <c r="BL660" s="24" t="s">
        <v>157</v>
      </c>
      <c r="BM660" s="24" t="s">
        <v>1068</v>
      </c>
    </row>
    <row r="661" spans="2:65" s="11" customFormat="1" ht="13.5">
      <c r="B661" s="204"/>
      <c r="C661" s="205"/>
      <c r="D661" s="206" t="s">
        <v>160</v>
      </c>
      <c r="E661" s="207" t="s">
        <v>23</v>
      </c>
      <c r="F661" s="208" t="s">
        <v>780</v>
      </c>
      <c r="G661" s="205"/>
      <c r="H661" s="209">
        <v>10.23</v>
      </c>
      <c r="I661" s="210"/>
      <c r="J661" s="205"/>
      <c r="K661" s="205"/>
      <c r="L661" s="211"/>
      <c r="M661" s="212"/>
      <c r="N661" s="213"/>
      <c r="O661" s="213"/>
      <c r="P661" s="213"/>
      <c r="Q661" s="213"/>
      <c r="R661" s="213"/>
      <c r="S661" s="213"/>
      <c r="T661" s="214"/>
      <c r="AT661" s="215" t="s">
        <v>160</v>
      </c>
      <c r="AU661" s="215" t="s">
        <v>158</v>
      </c>
      <c r="AV661" s="11" t="s">
        <v>158</v>
      </c>
      <c r="AW661" s="11" t="s">
        <v>36</v>
      </c>
      <c r="AX661" s="11" t="s">
        <v>73</v>
      </c>
      <c r="AY661" s="215" t="s">
        <v>150</v>
      </c>
    </row>
    <row r="662" spans="2:65" s="11" customFormat="1" ht="13.5">
      <c r="B662" s="204"/>
      <c r="C662" s="205"/>
      <c r="D662" s="206" t="s">
        <v>160</v>
      </c>
      <c r="E662" s="207" t="s">
        <v>23</v>
      </c>
      <c r="F662" s="208" t="s">
        <v>782</v>
      </c>
      <c r="G662" s="205"/>
      <c r="H662" s="209">
        <v>11.52</v>
      </c>
      <c r="I662" s="210"/>
      <c r="J662" s="205"/>
      <c r="K662" s="205"/>
      <c r="L662" s="211"/>
      <c r="M662" s="212"/>
      <c r="N662" s="213"/>
      <c r="O662" s="213"/>
      <c r="P662" s="213"/>
      <c r="Q662" s="213"/>
      <c r="R662" s="213"/>
      <c r="S662" s="213"/>
      <c r="T662" s="214"/>
      <c r="AT662" s="215" t="s">
        <v>160</v>
      </c>
      <c r="AU662" s="215" t="s">
        <v>158</v>
      </c>
      <c r="AV662" s="11" t="s">
        <v>158</v>
      </c>
      <c r="AW662" s="11" t="s">
        <v>36</v>
      </c>
      <c r="AX662" s="11" t="s">
        <v>73</v>
      </c>
      <c r="AY662" s="215" t="s">
        <v>150</v>
      </c>
    </row>
    <row r="663" spans="2:65" s="12" customFormat="1" ht="13.5">
      <c r="B663" s="216"/>
      <c r="C663" s="217"/>
      <c r="D663" s="206" t="s">
        <v>160</v>
      </c>
      <c r="E663" s="218" t="s">
        <v>23</v>
      </c>
      <c r="F663" s="219" t="s">
        <v>163</v>
      </c>
      <c r="G663" s="217"/>
      <c r="H663" s="220">
        <v>21.75</v>
      </c>
      <c r="I663" s="221"/>
      <c r="J663" s="217"/>
      <c r="K663" s="217"/>
      <c r="L663" s="222"/>
      <c r="M663" s="223"/>
      <c r="N663" s="224"/>
      <c r="O663" s="224"/>
      <c r="P663" s="224"/>
      <c r="Q663" s="224"/>
      <c r="R663" s="224"/>
      <c r="S663" s="224"/>
      <c r="T663" s="225"/>
      <c r="AT663" s="226" t="s">
        <v>160</v>
      </c>
      <c r="AU663" s="226" t="s">
        <v>158</v>
      </c>
      <c r="AV663" s="12" t="s">
        <v>157</v>
      </c>
      <c r="AW663" s="12" t="s">
        <v>36</v>
      </c>
      <c r="AX663" s="12" t="s">
        <v>78</v>
      </c>
      <c r="AY663" s="226" t="s">
        <v>150</v>
      </c>
    </row>
    <row r="664" spans="2:65" s="1" customFormat="1" ht="16.5" customHeight="1">
      <c r="B664" s="42"/>
      <c r="C664" s="192" t="s">
        <v>1069</v>
      </c>
      <c r="D664" s="192" t="s">
        <v>152</v>
      </c>
      <c r="E664" s="193" t="s">
        <v>1070</v>
      </c>
      <c r="F664" s="194" t="s">
        <v>1071</v>
      </c>
      <c r="G664" s="195" t="s">
        <v>330</v>
      </c>
      <c r="H664" s="196">
        <v>64</v>
      </c>
      <c r="I664" s="197"/>
      <c r="J664" s="198">
        <f>ROUND(I664*H664,2)</f>
        <v>0</v>
      </c>
      <c r="K664" s="194" t="s">
        <v>156</v>
      </c>
      <c r="L664" s="62"/>
      <c r="M664" s="199" t="s">
        <v>23</v>
      </c>
      <c r="N664" s="200" t="s">
        <v>45</v>
      </c>
      <c r="O664" s="43"/>
      <c r="P664" s="201">
        <f>O664*H664</f>
        <v>0</v>
      </c>
      <c r="Q664" s="201">
        <v>0</v>
      </c>
      <c r="R664" s="201">
        <f>Q664*H664</f>
        <v>0</v>
      </c>
      <c r="S664" s="201">
        <v>8.9999999999999993E-3</v>
      </c>
      <c r="T664" s="202">
        <f>S664*H664</f>
        <v>0.57599999999999996</v>
      </c>
      <c r="AR664" s="24" t="s">
        <v>157</v>
      </c>
      <c r="AT664" s="24" t="s">
        <v>152</v>
      </c>
      <c r="AU664" s="24" t="s">
        <v>158</v>
      </c>
      <c r="AY664" s="24" t="s">
        <v>150</v>
      </c>
      <c r="BE664" s="203">
        <f>IF(N664="základní",J664,0)</f>
        <v>0</v>
      </c>
      <c r="BF664" s="203">
        <f>IF(N664="snížená",J664,0)</f>
        <v>0</v>
      </c>
      <c r="BG664" s="203">
        <f>IF(N664="zákl. přenesená",J664,0)</f>
        <v>0</v>
      </c>
      <c r="BH664" s="203">
        <f>IF(N664="sníž. přenesená",J664,0)</f>
        <v>0</v>
      </c>
      <c r="BI664" s="203">
        <f>IF(N664="nulová",J664,0)</f>
        <v>0</v>
      </c>
      <c r="BJ664" s="24" t="s">
        <v>158</v>
      </c>
      <c r="BK664" s="203">
        <f>ROUND(I664*H664,2)</f>
        <v>0</v>
      </c>
      <c r="BL664" s="24" t="s">
        <v>157</v>
      </c>
      <c r="BM664" s="24" t="s">
        <v>1072</v>
      </c>
    </row>
    <row r="665" spans="2:65" s="11" customFormat="1" ht="13.5">
      <c r="B665" s="204"/>
      <c r="C665" s="205"/>
      <c r="D665" s="206" t="s">
        <v>160</v>
      </c>
      <c r="E665" s="207" t="s">
        <v>23</v>
      </c>
      <c r="F665" s="208" t="s">
        <v>1073</v>
      </c>
      <c r="G665" s="205"/>
      <c r="H665" s="209">
        <v>6</v>
      </c>
      <c r="I665" s="210"/>
      <c r="J665" s="205"/>
      <c r="K665" s="205"/>
      <c r="L665" s="211"/>
      <c r="M665" s="212"/>
      <c r="N665" s="213"/>
      <c r="O665" s="213"/>
      <c r="P665" s="213"/>
      <c r="Q665" s="213"/>
      <c r="R665" s="213"/>
      <c r="S665" s="213"/>
      <c r="T665" s="214"/>
      <c r="AT665" s="215" t="s">
        <v>160</v>
      </c>
      <c r="AU665" s="215" t="s">
        <v>158</v>
      </c>
      <c r="AV665" s="11" t="s">
        <v>158</v>
      </c>
      <c r="AW665" s="11" t="s">
        <v>36</v>
      </c>
      <c r="AX665" s="11" t="s">
        <v>73</v>
      </c>
      <c r="AY665" s="215" t="s">
        <v>150</v>
      </c>
    </row>
    <row r="666" spans="2:65" s="11" customFormat="1" ht="13.5">
      <c r="B666" s="204"/>
      <c r="C666" s="205"/>
      <c r="D666" s="206" t="s">
        <v>160</v>
      </c>
      <c r="E666" s="207" t="s">
        <v>23</v>
      </c>
      <c r="F666" s="208" t="s">
        <v>1074</v>
      </c>
      <c r="G666" s="205"/>
      <c r="H666" s="209">
        <v>51</v>
      </c>
      <c r="I666" s="210"/>
      <c r="J666" s="205"/>
      <c r="K666" s="205"/>
      <c r="L666" s="211"/>
      <c r="M666" s="212"/>
      <c r="N666" s="213"/>
      <c r="O666" s="213"/>
      <c r="P666" s="213"/>
      <c r="Q666" s="213"/>
      <c r="R666" s="213"/>
      <c r="S666" s="213"/>
      <c r="T666" s="214"/>
      <c r="AT666" s="215" t="s">
        <v>160</v>
      </c>
      <c r="AU666" s="215" t="s">
        <v>158</v>
      </c>
      <c r="AV666" s="11" t="s">
        <v>158</v>
      </c>
      <c r="AW666" s="11" t="s">
        <v>36</v>
      </c>
      <c r="AX666" s="11" t="s">
        <v>73</v>
      </c>
      <c r="AY666" s="215" t="s">
        <v>150</v>
      </c>
    </row>
    <row r="667" spans="2:65" s="11" customFormat="1" ht="13.5">
      <c r="B667" s="204"/>
      <c r="C667" s="205"/>
      <c r="D667" s="206" t="s">
        <v>160</v>
      </c>
      <c r="E667" s="207" t="s">
        <v>23</v>
      </c>
      <c r="F667" s="208" t="s">
        <v>1075</v>
      </c>
      <c r="G667" s="205"/>
      <c r="H667" s="209">
        <v>7</v>
      </c>
      <c r="I667" s="210"/>
      <c r="J667" s="205"/>
      <c r="K667" s="205"/>
      <c r="L667" s="211"/>
      <c r="M667" s="212"/>
      <c r="N667" s="213"/>
      <c r="O667" s="213"/>
      <c r="P667" s="213"/>
      <c r="Q667" s="213"/>
      <c r="R667" s="213"/>
      <c r="S667" s="213"/>
      <c r="T667" s="214"/>
      <c r="AT667" s="215" t="s">
        <v>160</v>
      </c>
      <c r="AU667" s="215" t="s">
        <v>158</v>
      </c>
      <c r="AV667" s="11" t="s">
        <v>158</v>
      </c>
      <c r="AW667" s="11" t="s">
        <v>36</v>
      </c>
      <c r="AX667" s="11" t="s">
        <v>73</v>
      </c>
      <c r="AY667" s="215" t="s">
        <v>150</v>
      </c>
    </row>
    <row r="668" spans="2:65" s="12" customFormat="1" ht="13.5">
      <c r="B668" s="216"/>
      <c r="C668" s="217"/>
      <c r="D668" s="206" t="s">
        <v>160</v>
      </c>
      <c r="E668" s="218" t="s">
        <v>23</v>
      </c>
      <c r="F668" s="219" t="s">
        <v>163</v>
      </c>
      <c r="G668" s="217"/>
      <c r="H668" s="220">
        <v>64</v>
      </c>
      <c r="I668" s="221"/>
      <c r="J668" s="217"/>
      <c r="K668" s="217"/>
      <c r="L668" s="222"/>
      <c r="M668" s="223"/>
      <c r="N668" s="224"/>
      <c r="O668" s="224"/>
      <c r="P668" s="224"/>
      <c r="Q668" s="224"/>
      <c r="R668" s="224"/>
      <c r="S668" s="224"/>
      <c r="T668" s="225"/>
      <c r="AT668" s="226" t="s">
        <v>160</v>
      </c>
      <c r="AU668" s="226" t="s">
        <v>158</v>
      </c>
      <c r="AV668" s="12" t="s">
        <v>157</v>
      </c>
      <c r="AW668" s="12" t="s">
        <v>36</v>
      </c>
      <c r="AX668" s="12" t="s">
        <v>78</v>
      </c>
      <c r="AY668" s="226" t="s">
        <v>150</v>
      </c>
    </row>
    <row r="669" spans="2:65" s="1" customFormat="1" ht="16.5" customHeight="1">
      <c r="B669" s="42"/>
      <c r="C669" s="192" t="s">
        <v>1076</v>
      </c>
      <c r="D669" s="192" t="s">
        <v>152</v>
      </c>
      <c r="E669" s="193" t="s">
        <v>1077</v>
      </c>
      <c r="F669" s="194" t="s">
        <v>1078</v>
      </c>
      <c r="G669" s="195" t="s">
        <v>172</v>
      </c>
      <c r="H669" s="196">
        <v>4.8929999999999998</v>
      </c>
      <c r="I669" s="197"/>
      <c r="J669" s="198">
        <f>ROUND(I669*H669,2)</f>
        <v>0</v>
      </c>
      <c r="K669" s="194" t="s">
        <v>156</v>
      </c>
      <c r="L669" s="62"/>
      <c r="M669" s="199" t="s">
        <v>23</v>
      </c>
      <c r="N669" s="200" t="s">
        <v>45</v>
      </c>
      <c r="O669" s="43"/>
      <c r="P669" s="201">
        <f>O669*H669</f>
        <v>0</v>
      </c>
      <c r="Q669" s="201">
        <v>0</v>
      </c>
      <c r="R669" s="201">
        <f>Q669*H669</f>
        <v>0</v>
      </c>
      <c r="S669" s="201">
        <v>5.5E-2</v>
      </c>
      <c r="T669" s="202">
        <f>S669*H669</f>
        <v>0.26911499999999999</v>
      </c>
      <c r="AR669" s="24" t="s">
        <v>157</v>
      </c>
      <c r="AT669" s="24" t="s">
        <v>152</v>
      </c>
      <c r="AU669" s="24" t="s">
        <v>158</v>
      </c>
      <c r="AY669" s="24" t="s">
        <v>150</v>
      </c>
      <c r="BE669" s="203">
        <f>IF(N669="základní",J669,0)</f>
        <v>0</v>
      </c>
      <c r="BF669" s="203">
        <f>IF(N669="snížená",J669,0)</f>
        <v>0</v>
      </c>
      <c r="BG669" s="203">
        <f>IF(N669="zákl. přenesená",J669,0)</f>
        <v>0</v>
      </c>
      <c r="BH669" s="203">
        <f>IF(N669="sníž. přenesená",J669,0)</f>
        <v>0</v>
      </c>
      <c r="BI669" s="203">
        <f>IF(N669="nulová",J669,0)</f>
        <v>0</v>
      </c>
      <c r="BJ669" s="24" t="s">
        <v>158</v>
      </c>
      <c r="BK669" s="203">
        <f>ROUND(I669*H669,2)</f>
        <v>0</v>
      </c>
      <c r="BL669" s="24" t="s">
        <v>157</v>
      </c>
      <c r="BM669" s="24" t="s">
        <v>1079</v>
      </c>
    </row>
    <row r="670" spans="2:65" s="11" customFormat="1" ht="13.5">
      <c r="B670" s="204"/>
      <c r="C670" s="205"/>
      <c r="D670" s="206" t="s">
        <v>160</v>
      </c>
      <c r="E670" s="207" t="s">
        <v>23</v>
      </c>
      <c r="F670" s="208" t="s">
        <v>1080</v>
      </c>
      <c r="G670" s="205"/>
      <c r="H670" s="209">
        <v>0.89400000000000002</v>
      </c>
      <c r="I670" s="210"/>
      <c r="J670" s="205"/>
      <c r="K670" s="205"/>
      <c r="L670" s="211"/>
      <c r="M670" s="212"/>
      <c r="N670" s="213"/>
      <c r="O670" s="213"/>
      <c r="P670" s="213"/>
      <c r="Q670" s="213"/>
      <c r="R670" s="213"/>
      <c r="S670" s="213"/>
      <c r="T670" s="214"/>
      <c r="AT670" s="215" t="s">
        <v>160</v>
      </c>
      <c r="AU670" s="215" t="s">
        <v>158</v>
      </c>
      <c r="AV670" s="11" t="s">
        <v>158</v>
      </c>
      <c r="AW670" s="11" t="s">
        <v>36</v>
      </c>
      <c r="AX670" s="11" t="s">
        <v>73</v>
      </c>
      <c r="AY670" s="215" t="s">
        <v>150</v>
      </c>
    </row>
    <row r="671" spans="2:65" s="11" customFormat="1" ht="13.5">
      <c r="B671" s="204"/>
      <c r="C671" s="205"/>
      <c r="D671" s="206" t="s">
        <v>160</v>
      </c>
      <c r="E671" s="207" t="s">
        <v>23</v>
      </c>
      <c r="F671" s="208" t="s">
        <v>1081</v>
      </c>
      <c r="G671" s="205"/>
      <c r="H671" s="209">
        <v>1.419</v>
      </c>
      <c r="I671" s="210"/>
      <c r="J671" s="205"/>
      <c r="K671" s="205"/>
      <c r="L671" s="211"/>
      <c r="M671" s="212"/>
      <c r="N671" s="213"/>
      <c r="O671" s="213"/>
      <c r="P671" s="213"/>
      <c r="Q671" s="213"/>
      <c r="R671" s="213"/>
      <c r="S671" s="213"/>
      <c r="T671" s="214"/>
      <c r="AT671" s="215" t="s">
        <v>160</v>
      </c>
      <c r="AU671" s="215" t="s">
        <v>158</v>
      </c>
      <c r="AV671" s="11" t="s">
        <v>158</v>
      </c>
      <c r="AW671" s="11" t="s">
        <v>36</v>
      </c>
      <c r="AX671" s="11" t="s">
        <v>73</v>
      </c>
      <c r="AY671" s="215" t="s">
        <v>150</v>
      </c>
    </row>
    <row r="672" spans="2:65" s="11" customFormat="1" ht="13.5">
      <c r="B672" s="204"/>
      <c r="C672" s="205"/>
      <c r="D672" s="206" t="s">
        <v>160</v>
      </c>
      <c r="E672" s="207" t="s">
        <v>23</v>
      </c>
      <c r="F672" s="208" t="s">
        <v>1082</v>
      </c>
      <c r="G672" s="205"/>
      <c r="H672" s="209">
        <v>2.58</v>
      </c>
      <c r="I672" s="210"/>
      <c r="J672" s="205"/>
      <c r="K672" s="205"/>
      <c r="L672" s="211"/>
      <c r="M672" s="212"/>
      <c r="N672" s="213"/>
      <c r="O672" s="213"/>
      <c r="P672" s="213"/>
      <c r="Q672" s="213"/>
      <c r="R672" s="213"/>
      <c r="S672" s="213"/>
      <c r="T672" s="214"/>
      <c r="AT672" s="215" t="s">
        <v>160</v>
      </c>
      <c r="AU672" s="215" t="s">
        <v>158</v>
      </c>
      <c r="AV672" s="11" t="s">
        <v>158</v>
      </c>
      <c r="AW672" s="11" t="s">
        <v>36</v>
      </c>
      <c r="AX672" s="11" t="s">
        <v>73</v>
      </c>
      <c r="AY672" s="215" t="s">
        <v>150</v>
      </c>
    </row>
    <row r="673" spans="2:65" s="12" customFormat="1" ht="13.5">
      <c r="B673" s="216"/>
      <c r="C673" s="217"/>
      <c r="D673" s="206" t="s">
        <v>160</v>
      </c>
      <c r="E673" s="218" t="s">
        <v>23</v>
      </c>
      <c r="F673" s="219" t="s">
        <v>163</v>
      </c>
      <c r="G673" s="217"/>
      <c r="H673" s="220">
        <v>4.8929999999999998</v>
      </c>
      <c r="I673" s="221"/>
      <c r="J673" s="217"/>
      <c r="K673" s="217"/>
      <c r="L673" s="222"/>
      <c r="M673" s="223"/>
      <c r="N673" s="224"/>
      <c r="O673" s="224"/>
      <c r="P673" s="224"/>
      <c r="Q673" s="224"/>
      <c r="R673" s="224"/>
      <c r="S673" s="224"/>
      <c r="T673" s="225"/>
      <c r="AT673" s="226" t="s">
        <v>160</v>
      </c>
      <c r="AU673" s="226" t="s">
        <v>158</v>
      </c>
      <c r="AV673" s="12" t="s">
        <v>157</v>
      </c>
      <c r="AW673" s="12" t="s">
        <v>36</v>
      </c>
      <c r="AX673" s="12" t="s">
        <v>78</v>
      </c>
      <c r="AY673" s="226" t="s">
        <v>150</v>
      </c>
    </row>
    <row r="674" spans="2:65" s="1" customFormat="1" ht="16.5" customHeight="1">
      <c r="B674" s="42"/>
      <c r="C674" s="192" t="s">
        <v>1083</v>
      </c>
      <c r="D674" s="192" t="s">
        <v>152</v>
      </c>
      <c r="E674" s="193" t="s">
        <v>1084</v>
      </c>
      <c r="F674" s="194" t="s">
        <v>1085</v>
      </c>
      <c r="G674" s="195" t="s">
        <v>172</v>
      </c>
      <c r="H674" s="196">
        <v>17.094999999999999</v>
      </c>
      <c r="I674" s="197"/>
      <c r="J674" s="198">
        <f>ROUND(I674*H674,2)</f>
        <v>0</v>
      </c>
      <c r="K674" s="194" t="s">
        <v>156</v>
      </c>
      <c r="L674" s="62"/>
      <c r="M674" s="199" t="s">
        <v>23</v>
      </c>
      <c r="N674" s="200" t="s">
        <v>45</v>
      </c>
      <c r="O674" s="43"/>
      <c r="P674" s="201">
        <f>O674*H674</f>
        <v>0</v>
      </c>
      <c r="Q674" s="201">
        <v>0</v>
      </c>
      <c r="R674" s="201">
        <f>Q674*H674</f>
        <v>0</v>
      </c>
      <c r="S674" s="201">
        <v>0.183</v>
      </c>
      <c r="T674" s="202">
        <f>S674*H674</f>
        <v>3.1283849999999997</v>
      </c>
      <c r="AR674" s="24" t="s">
        <v>157</v>
      </c>
      <c r="AT674" s="24" t="s">
        <v>152</v>
      </c>
      <c r="AU674" s="24" t="s">
        <v>158</v>
      </c>
      <c r="AY674" s="24" t="s">
        <v>150</v>
      </c>
      <c r="BE674" s="203">
        <f>IF(N674="základní",J674,0)</f>
        <v>0</v>
      </c>
      <c r="BF674" s="203">
        <f>IF(N674="snížená",J674,0)</f>
        <v>0</v>
      </c>
      <c r="BG674" s="203">
        <f>IF(N674="zákl. přenesená",J674,0)</f>
        <v>0</v>
      </c>
      <c r="BH674" s="203">
        <f>IF(N674="sníž. přenesená",J674,0)</f>
        <v>0</v>
      </c>
      <c r="BI674" s="203">
        <f>IF(N674="nulová",J674,0)</f>
        <v>0</v>
      </c>
      <c r="BJ674" s="24" t="s">
        <v>158</v>
      </c>
      <c r="BK674" s="203">
        <f>ROUND(I674*H674,2)</f>
        <v>0</v>
      </c>
      <c r="BL674" s="24" t="s">
        <v>157</v>
      </c>
      <c r="BM674" s="24" t="s">
        <v>1086</v>
      </c>
    </row>
    <row r="675" spans="2:65" s="11" customFormat="1" ht="13.5">
      <c r="B675" s="204"/>
      <c r="C675" s="205"/>
      <c r="D675" s="206" t="s">
        <v>160</v>
      </c>
      <c r="E675" s="207" t="s">
        <v>23</v>
      </c>
      <c r="F675" s="208" t="s">
        <v>1087</v>
      </c>
      <c r="G675" s="205"/>
      <c r="H675" s="209">
        <v>0.64800000000000002</v>
      </c>
      <c r="I675" s="210"/>
      <c r="J675" s="205"/>
      <c r="K675" s="205"/>
      <c r="L675" s="211"/>
      <c r="M675" s="212"/>
      <c r="N675" s="213"/>
      <c r="O675" s="213"/>
      <c r="P675" s="213"/>
      <c r="Q675" s="213"/>
      <c r="R675" s="213"/>
      <c r="S675" s="213"/>
      <c r="T675" s="214"/>
      <c r="AT675" s="215" t="s">
        <v>160</v>
      </c>
      <c r="AU675" s="215" t="s">
        <v>158</v>
      </c>
      <c r="AV675" s="11" t="s">
        <v>158</v>
      </c>
      <c r="AW675" s="11" t="s">
        <v>36</v>
      </c>
      <c r="AX675" s="11" t="s">
        <v>73</v>
      </c>
      <c r="AY675" s="215" t="s">
        <v>150</v>
      </c>
    </row>
    <row r="676" spans="2:65" s="11" customFormat="1" ht="40.5">
      <c r="B676" s="204"/>
      <c r="C676" s="205"/>
      <c r="D676" s="206" t="s">
        <v>160</v>
      </c>
      <c r="E676" s="207" t="s">
        <v>23</v>
      </c>
      <c r="F676" s="208" t="s">
        <v>1088</v>
      </c>
      <c r="G676" s="205"/>
      <c r="H676" s="209">
        <v>9.5139999999999993</v>
      </c>
      <c r="I676" s="210"/>
      <c r="J676" s="205"/>
      <c r="K676" s="205"/>
      <c r="L676" s="211"/>
      <c r="M676" s="212"/>
      <c r="N676" s="213"/>
      <c r="O676" s="213"/>
      <c r="P676" s="213"/>
      <c r="Q676" s="213"/>
      <c r="R676" s="213"/>
      <c r="S676" s="213"/>
      <c r="T676" s="214"/>
      <c r="AT676" s="215" t="s">
        <v>160</v>
      </c>
      <c r="AU676" s="215" t="s">
        <v>158</v>
      </c>
      <c r="AV676" s="11" t="s">
        <v>158</v>
      </c>
      <c r="AW676" s="11" t="s">
        <v>36</v>
      </c>
      <c r="AX676" s="11" t="s">
        <v>73</v>
      </c>
      <c r="AY676" s="215" t="s">
        <v>150</v>
      </c>
    </row>
    <row r="677" spans="2:65" s="11" customFormat="1" ht="27">
      <c r="B677" s="204"/>
      <c r="C677" s="205"/>
      <c r="D677" s="206" t="s">
        <v>160</v>
      </c>
      <c r="E677" s="207" t="s">
        <v>23</v>
      </c>
      <c r="F677" s="208" t="s">
        <v>1089</v>
      </c>
      <c r="G677" s="205"/>
      <c r="H677" s="209">
        <v>6.9329999999999998</v>
      </c>
      <c r="I677" s="210"/>
      <c r="J677" s="205"/>
      <c r="K677" s="205"/>
      <c r="L677" s="211"/>
      <c r="M677" s="212"/>
      <c r="N677" s="213"/>
      <c r="O677" s="213"/>
      <c r="P677" s="213"/>
      <c r="Q677" s="213"/>
      <c r="R677" s="213"/>
      <c r="S677" s="213"/>
      <c r="T677" s="214"/>
      <c r="AT677" s="215" t="s">
        <v>160</v>
      </c>
      <c r="AU677" s="215" t="s">
        <v>158</v>
      </c>
      <c r="AV677" s="11" t="s">
        <v>158</v>
      </c>
      <c r="AW677" s="11" t="s">
        <v>36</v>
      </c>
      <c r="AX677" s="11" t="s">
        <v>73</v>
      </c>
      <c r="AY677" s="215" t="s">
        <v>150</v>
      </c>
    </row>
    <row r="678" spans="2:65" s="12" customFormat="1" ht="13.5">
      <c r="B678" s="216"/>
      <c r="C678" s="217"/>
      <c r="D678" s="206" t="s">
        <v>160</v>
      </c>
      <c r="E678" s="218" t="s">
        <v>23</v>
      </c>
      <c r="F678" s="219" t="s">
        <v>163</v>
      </c>
      <c r="G678" s="217"/>
      <c r="H678" s="220">
        <v>17.094999999999999</v>
      </c>
      <c r="I678" s="221"/>
      <c r="J678" s="217"/>
      <c r="K678" s="217"/>
      <c r="L678" s="222"/>
      <c r="M678" s="223"/>
      <c r="N678" s="224"/>
      <c r="O678" s="224"/>
      <c r="P678" s="224"/>
      <c r="Q678" s="224"/>
      <c r="R678" s="224"/>
      <c r="S678" s="224"/>
      <c r="T678" s="225"/>
      <c r="AT678" s="226" t="s">
        <v>160</v>
      </c>
      <c r="AU678" s="226" t="s">
        <v>158</v>
      </c>
      <c r="AV678" s="12" t="s">
        <v>157</v>
      </c>
      <c r="AW678" s="12" t="s">
        <v>36</v>
      </c>
      <c r="AX678" s="12" t="s">
        <v>78</v>
      </c>
      <c r="AY678" s="226" t="s">
        <v>150</v>
      </c>
    </row>
    <row r="679" spans="2:65" s="1" customFormat="1" ht="16.5" customHeight="1">
      <c r="B679" s="42"/>
      <c r="C679" s="192" t="s">
        <v>1090</v>
      </c>
      <c r="D679" s="192" t="s">
        <v>152</v>
      </c>
      <c r="E679" s="193" t="s">
        <v>1091</v>
      </c>
      <c r="F679" s="194" t="s">
        <v>1092</v>
      </c>
      <c r="G679" s="195" t="s">
        <v>172</v>
      </c>
      <c r="H679" s="196">
        <v>1.53</v>
      </c>
      <c r="I679" s="197"/>
      <c r="J679" s="198">
        <f>ROUND(I679*H679,2)</f>
        <v>0</v>
      </c>
      <c r="K679" s="194" t="s">
        <v>156</v>
      </c>
      <c r="L679" s="62"/>
      <c r="M679" s="199" t="s">
        <v>23</v>
      </c>
      <c r="N679" s="200" t="s">
        <v>45</v>
      </c>
      <c r="O679" s="43"/>
      <c r="P679" s="201">
        <f>O679*H679</f>
        <v>0</v>
      </c>
      <c r="Q679" s="201">
        <v>0</v>
      </c>
      <c r="R679" s="201">
        <f>Q679*H679</f>
        <v>0</v>
      </c>
      <c r="S679" s="201">
        <v>0.54500000000000004</v>
      </c>
      <c r="T679" s="202">
        <f>S679*H679</f>
        <v>0.83385000000000009</v>
      </c>
      <c r="AR679" s="24" t="s">
        <v>157</v>
      </c>
      <c r="AT679" s="24" t="s">
        <v>152</v>
      </c>
      <c r="AU679" s="24" t="s">
        <v>158</v>
      </c>
      <c r="AY679" s="24" t="s">
        <v>150</v>
      </c>
      <c r="BE679" s="203">
        <f>IF(N679="základní",J679,0)</f>
        <v>0</v>
      </c>
      <c r="BF679" s="203">
        <f>IF(N679="snížená",J679,0)</f>
        <v>0</v>
      </c>
      <c r="BG679" s="203">
        <f>IF(N679="zákl. přenesená",J679,0)</f>
        <v>0</v>
      </c>
      <c r="BH679" s="203">
        <f>IF(N679="sníž. přenesená",J679,0)</f>
        <v>0</v>
      </c>
      <c r="BI679" s="203">
        <f>IF(N679="nulová",J679,0)</f>
        <v>0</v>
      </c>
      <c r="BJ679" s="24" t="s">
        <v>158</v>
      </c>
      <c r="BK679" s="203">
        <f>ROUND(I679*H679,2)</f>
        <v>0</v>
      </c>
      <c r="BL679" s="24" t="s">
        <v>157</v>
      </c>
      <c r="BM679" s="24" t="s">
        <v>1093</v>
      </c>
    </row>
    <row r="680" spans="2:65" s="11" customFormat="1" ht="13.5">
      <c r="B680" s="204"/>
      <c r="C680" s="205"/>
      <c r="D680" s="206" t="s">
        <v>160</v>
      </c>
      <c r="E680" s="207" t="s">
        <v>23</v>
      </c>
      <c r="F680" s="208" t="s">
        <v>1094</v>
      </c>
      <c r="G680" s="205"/>
      <c r="H680" s="209">
        <v>1.53</v>
      </c>
      <c r="I680" s="210"/>
      <c r="J680" s="205"/>
      <c r="K680" s="205"/>
      <c r="L680" s="211"/>
      <c r="M680" s="212"/>
      <c r="N680" s="213"/>
      <c r="O680" s="213"/>
      <c r="P680" s="213"/>
      <c r="Q680" s="213"/>
      <c r="R680" s="213"/>
      <c r="S680" s="213"/>
      <c r="T680" s="214"/>
      <c r="AT680" s="215" t="s">
        <v>160</v>
      </c>
      <c r="AU680" s="215" t="s">
        <v>158</v>
      </c>
      <c r="AV680" s="11" t="s">
        <v>158</v>
      </c>
      <c r="AW680" s="11" t="s">
        <v>36</v>
      </c>
      <c r="AX680" s="11" t="s">
        <v>78</v>
      </c>
      <c r="AY680" s="215" t="s">
        <v>150</v>
      </c>
    </row>
    <row r="681" spans="2:65" s="1" customFormat="1" ht="16.5" customHeight="1">
      <c r="B681" s="42"/>
      <c r="C681" s="192" t="s">
        <v>1095</v>
      </c>
      <c r="D681" s="192" t="s">
        <v>152</v>
      </c>
      <c r="E681" s="193" t="s">
        <v>1096</v>
      </c>
      <c r="F681" s="194" t="s">
        <v>1097</v>
      </c>
      <c r="G681" s="195" t="s">
        <v>172</v>
      </c>
      <c r="H681" s="196">
        <v>7.68</v>
      </c>
      <c r="I681" s="197"/>
      <c r="J681" s="198">
        <f>ROUND(I681*H681,2)</f>
        <v>0</v>
      </c>
      <c r="K681" s="194" t="s">
        <v>156</v>
      </c>
      <c r="L681" s="62"/>
      <c r="M681" s="199" t="s">
        <v>23</v>
      </c>
      <c r="N681" s="200" t="s">
        <v>45</v>
      </c>
      <c r="O681" s="43"/>
      <c r="P681" s="201">
        <f>O681*H681</f>
        <v>0</v>
      </c>
      <c r="Q681" s="201">
        <v>0</v>
      </c>
      <c r="R681" s="201">
        <f>Q681*H681</f>
        <v>0</v>
      </c>
      <c r="S681" s="201">
        <v>6.2E-2</v>
      </c>
      <c r="T681" s="202">
        <f>S681*H681</f>
        <v>0.47615999999999997</v>
      </c>
      <c r="AR681" s="24" t="s">
        <v>157</v>
      </c>
      <c r="AT681" s="24" t="s">
        <v>152</v>
      </c>
      <c r="AU681" s="24" t="s">
        <v>158</v>
      </c>
      <c r="AY681" s="24" t="s">
        <v>150</v>
      </c>
      <c r="BE681" s="203">
        <f>IF(N681="základní",J681,0)</f>
        <v>0</v>
      </c>
      <c r="BF681" s="203">
        <f>IF(N681="snížená",J681,0)</f>
        <v>0</v>
      </c>
      <c r="BG681" s="203">
        <f>IF(N681="zákl. přenesená",J681,0)</f>
        <v>0</v>
      </c>
      <c r="BH681" s="203">
        <f>IF(N681="sníž. přenesená",J681,0)</f>
        <v>0</v>
      </c>
      <c r="BI681" s="203">
        <f>IF(N681="nulová",J681,0)</f>
        <v>0</v>
      </c>
      <c r="BJ681" s="24" t="s">
        <v>158</v>
      </c>
      <c r="BK681" s="203">
        <f>ROUND(I681*H681,2)</f>
        <v>0</v>
      </c>
      <c r="BL681" s="24" t="s">
        <v>157</v>
      </c>
      <c r="BM681" s="24" t="s">
        <v>1098</v>
      </c>
    </row>
    <row r="682" spans="2:65" s="11" customFormat="1" ht="13.5">
      <c r="B682" s="204"/>
      <c r="C682" s="205"/>
      <c r="D682" s="206" t="s">
        <v>160</v>
      </c>
      <c r="E682" s="207" t="s">
        <v>23</v>
      </c>
      <c r="F682" s="208" t="s">
        <v>1099</v>
      </c>
      <c r="G682" s="205"/>
      <c r="H682" s="209">
        <v>7.68</v>
      </c>
      <c r="I682" s="210"/>
      <c r="J682" s="205"/>
      <c r="K682" s="205"/>
      <c r="L682" s="211"/>
      <c r="M682" s="212"/>
      <c r="N682" s="213"/>
      <c r="O682" s="213"/>
      <c r="P682" s="213"/>
      <c r="Q682" s="213"/>
      <c r="R682" s="213"/>
      <c r="S682" s="213"/>
      <c r="T682" s="214"/>
      <c r="AT682" s="215" t="s">
        <v>160</v>
      </c>
      <c r="AU682" s="215" t="s">
        <v>158</v>
      </c>
      <c r="AV682" s="11" t="s">
        <v>158</v>
      </c>
      <c r="AW682" s="11" t="s">
        <v>36</v>
      </c>
      <c r="AX682" s="11" t="s">
        <v>78</v>
      </c>
      <c r="AY682" s="215" t="s">
        <v>150</v>
      </c>
    </row>
    <row r="683" spans="2:65" s="1" customFormat="1" ht="16.5" customHeight="1">
      <c r="B683" s="42"/>
      <c r="C683" s="192" t="s">
        <v>1100</v>
      </c>
      <c r="D683" s="192" t="s">
        <v>152</v>
      </c>
      <c r="E683" s="193" t="s">
        <v>1101</v>
      </c>
      <c r="F683" s="194" t="s">
        <v>1102</v>
      </c>
      <c r="G683" s="195" t="s">
        <v>172</v>
      </c>
      <c r="H683" s="196">
        <v>8.5239999999999991</v>
      </c>
      <c r="I683" s="197"/>
      <c r="J683" s="198">
        <f>ROUND(I683*H683,2)</f>
        <v>0</v>
      </c>
      <c r="K683" s="194" t="s">
        <v>156</v>
      </c>
      <c r="L683" s="62"/>
      <c r="M683" s="199" t="s">
        <v>23</v>
      </c>
      <c r="N683" s="200" t="s">
        <v>45</v>
      </c>
      <c r="O683" s="43"/>
      <c r="P683" s="201">
        <f>O683*H683</f>
        <v>0</v>
      </c>
      <c r="Q683" s="201">
        <v>0</v>
      </c>
      <c r="R683" s="201">
        <f>Q683*H683</f>
        <v>0</v>
      </c>
      <c r="S683" s="201">
        <v>5.3999999999999999E-2</v>
      </c>
      <c r="T683" s="202">
        <f>S683*H683</f>
        <v>0.46029599999999993</v>
      </c>
      <c r="AR683" s="24" t="s">
        <v>157</v>
      </c>
      <c r="AT683" s="24" t="s">
        <v>152</v>
      </c>
      <c r="AU683" s="24" t="s">
        <v>158</v>
      </c>
      <c r="AY683" s="24" t="s">
        <v>150</v>
      </c>
      <c r="BE683" s="203">
        <f>IF(N683="základní",J683,0)</f>
        <v>0</v>
      </c>
      <c r="BF683" s="203">
        <f>IF(N683="snížená",J683,0)</f>
        <v>0</v>
      </c>
      <c r="BG683" s="203">
        <f>IF(N683="zákl. přenesená",J683,0)</f>
        <v>0</v>
      </c>
      <c r="BH683" s="203">
        <f>IF(N683="sníž. přenesená",J683,0)</f>
        <v>0</v>
      </c>
      <c r="BI683" s="203">
        <f>IF(N683="nulová",J683,0)</f>
        <v>0</v>
      </c>
      <c r="BJ683" s="24" t="s">
        <v>158</v>
      </c>
      <c r="BK683" s="203">
        <f>ROUND(I683*H683,2)</f>
        <v>0</v>
      </c>
      <c r="BL683" s="24" t="s">
        <v>157</v>
      </c>
      <c r="BM683" s="24" t="s">
        <v>1103</v>
      </c>
    </row>
    <row r="684" spans="2:65" s="11" customFormat="1" ht="13.5">
      <c r="B684" s="204"/>
      <c r="C684" s="205"/>
      <c r="D684" s="206" t="s">
        <v>160</v>
      </c>
      <c r="E684" s="207" t="s">
        <v>23</v>
      </c>
      <c r="F684" s="208" t="s">
        <v>1104</v>
      </c>
      <c r="G684" s="205"/>
      <c r="H684" s="209">
        <v>8.5239999999999991</v>
      </c>
      <c r="I684" s="210"/>
      <c r="J684" s="205"/>
      <c r="K684" s="205"/>
      <c r="L684" s="211"/>
      <c r="M684" s="212"/>
      <c r="N684" s="213"/>
      <c r="O684" s="213"/>
      <c r="P684" s="213"/>
      <c r="Q684" s="213"/>
      <c r="R684" s="213"/>
      <c r="S684" s="213"/>
      <c r="T684" s="214"/>
      <c r="AT684" s="215" t="s">
        <v>160</v>
      </c>
      <c r="AU684" s="215" t="s">
        <v>158</v>
      </c>
      <c r="AV684" s="11" t="s">
        <v>158</v>
      </c>
      <c r="AW684" s="11" t="s">
        <v>36</v>
      </c>
      <c r="AX684" s="11" t="s">
        <v>78</v>
      </c>
      <c r="AY684" s="215" t="s">
        <v>150</v>
      </c>
    </row>
    <row r="685" spans="2:65" s="1" customFormat="1" ht="16.5" customHeight="1">
      <c r="B685" s="42"/>
      <c r="C685" s="192" t="s">
        <v>1105</v>
      </c>
      <c r="D685" s="192" t="s">
        <v>152</v>
      </c>
      <c r="E685" s="193" t="s">
        <v>1106</v>
      </c>
      <c r="F685" s="194" t="s">
        <v>1107</v>
      </c>
      <c r="G685" s="195" t="s">
        <v>172</v>
      </c>
      <c r="H685" s="196">
        <v>1.853</v>
      </c>
      <c r="I685" s="197"/>
      <c r="J685" s="198">
        <f>ROUND(I685*H685,2)</f>
        <v>0</v>
      </c>
      <c r="K685" s="194" t="s">
        <v>156</v>
      </c>
      <c r="L685" s="62"/>
      <c r="M685" s="199" t="s">
        <v>23</v>
      </c>
      <c r="N685" s="200" t="s">
        <v>45</v>
      </c>
      <c r="O685" s="43"/>
      <c r="P685" s="201">
        <f>O685*H685</f>
        <v>0</v>
      </c>
      <c r="Q685" s="201">
        <v>0</v>
      </c>
      <c r="R685" s="201">
        <f>Q685*H685</f>
        <v>0</v>
      </c>
      <c r="S685" s="201">
        <v>3.7999999999999999E-2</v>
      </c>
      <c r="T685" s="202">
        <f>S685*H685</f>
        <v>7.0414000000000004E-2</v>
      </c>
      <c r="AR685" s="24" t="s">
        <v>157</v>
      </c>
      <c r="AT685" s="24" t="s">
        <v>152</v>
      </c>
      <c r="AU685" s="24" t="s">
        <v>158</v>
      </c>
      <c r="AY685" s="24" t="s">
        <v>150</v>
      </c>
      <c r="BE685" s="203">
        <f>IF(N685="základní",J685,0)</f>
        <v>0</v>
      </c>
      <c r="BF685" s="203">
        <f>IF(N685="snížená",J685,0)</f>
        <v>0</v>
      </c>
      <c r="BG685" s="203">
        <f>IF(N685="zákl. přenesená",J685,0)</f>
        <v>0</v>
      </c>
      <c r="BH685" s="203">
        <f>IF(N685="sníž. přenesená",J685,0)</f>
        <v>0</v>
      </c>
      <c r="BI685" s="203">
        <f>IF(N685="nulová",J685,0)</f>
        <v>0</v>
      </c>
      <c r="BJ685" s="24" t="s">
        <v>158</v>
      </c>
      <c r="BK685" s="203">
        <f>ROUND(I685*H685,2)</f>
        <v>0</v>
      </c>
      <c r="BL685" s="24" t="s">
        <v>157</v>
      </c>
      <c r="BM685" s="24" t="s">
        <v>1108</v>
      </c>
    </row>
    <row r="686" spans="2:65" s="11" customFormat="1" ht="13.5">
      <c r="B686" s="204"/>
      <c r="C686" s="205"/>
      <c r="D686" s="206" t="s">
        <v>160</v>
      </c>
      <c r="E686" s="207" t="s">
        <v>23</v>
      </c>
      <c r="F686" s="208" t="s">
        <v>1109</v>
      </c>
      <c r="G686" s="205"/>
      <c r="H686" s="209">
        <v>1.853</v>
      </c>
      <c r="I686" s="210"/>
      <c r="J686" s="205"/>
      <c r="K686" s="205"/>
      <c r="L686" s="211"/>
      <c r="M686" s="212"/>
      <c r="N686" s="213"/>
      <c r="O686" s="213"/>
      <c r="P686" s="213"/>
      <c r="Q686" s="213"/>
      <c r="R686" s="213"/>
      <c r="S686" s="213"/>
      <c r="T686" s="214"/>
      <c r="AT686" s="215" t="s">
        <v>160</v>
      </c>
      <c r="AU686" s="215" t="s">
        <v>158</v>
      </c>
      <c r="AV686" s="11" t="s">
        <v>158</v>
      </c>
      <c r="AW686" s="11" t="s">
        <v>36</v>
      </c>
      <c r="AX686" s="11" t="s">
        <v>78</v>
      </c>
      <c r="AY686" s="215" t="s">
        <v>150</v>
      </c>
    </row>
    <row r="687" spans="2:65" s="1" customFormat="1" ht="16.5" customHeight="1">
      <c r="B687" s="42"/>
      <c r="C687" s="192" t="s">
        <v>1110</v>
      </c>
      <c r="D687" s="192" t="s">
        <v>152</v>
      </c>
      <c r="E687" s="193" t="s">
        <v>1111</v>
      </c>
      <c r="F687" s="194" t="s">
        <v>1112</v>
      </c>
      <c r="G687" s="195" t="s">
        <v>172</v>
      </c>
      <c r="H687" s="196">
        <v>5.7210000000000001</v>
      </c>
      <c r="I687" s="197"/>
      <c r="J687" s="198">
        <f>ROUND(I687*H687,2)</f>
        <v>0</v>
      </c>
      <c r="K687" s="194" t="s">
        <v>156</v>
      </c>
      <c r="L687" s="62"/>
      <c r="M687" s="199" t="s">
        <v>23</v>
      </c>
      <c r="N687" s="200" t="s">
        <v>45</v>
      </c>
      <c r="O687" s="43"/>
      <c r="P687" s="201">
        <f>O687*H687</f>
        <v>0</v>
      </c>
      <c r="Q687" s="201">
        <v>0</v>
      </c>
      <c r="R687" s="201">
        <f>Q687*H687</f>
        <v>0</v>
      </c>
      <c r="S687" s="201">
        <v>6.7000000000000004E-2</v>
      </c>
      <c r="T687" s="202">
        <f>S687*H687</f>
        <v>0.38330700000000001</v>
      </c>
      <c r="AR687" s="24" t="s">
        <v>157</v>
      </c>
      <c r="AT687" s="24" t="s">
        <v>152</v>
      </c>
      <c r="AU687" s="24" t="s">
        <v>158</v>
      </c>
      <c r="AY687" s="24" t="s">
        <v>150</v>
      </c>
      <c r="BE687" s="203">
        <f>IF(N687="základní",J687,0)</f>
        <v>0</v>
      </c>
      <c r="BF687" s="203">
        <f>IF(N687="snížená",J687,0)</f>
        <v>0</v>
      </c>
      <c r="BG687" s="203">
        <f>IF(N687="zákl. přenesená",J687,0)</f>
        <v>0</v>
      </c>
      <c r="BH687" s="203">
        <f>IF(N687="sníž. přenesená",J687,0)</f>
        <v>0</v>
      </c>
      <c r="BI687" s="203">
        <f>IF(N687="nulová",J687,0)</f>
        <v>0</v>
      </c>
      <c r="BJ687" s="24" t="s">
        <v>158</v>
      </c>
      <c r="BK687" s="203">
        <f>ROUND(I687*H687,2)</f>
        <v>0</v>
      </c>
      <c r="BL687" s="24" t="s">
        <v>157</v>
      </c>
      <c r="BM687" s="24" t="s">
        <v>1113</v>
      </c>
    </row>
    <row r="688" spans="2:65" s="11" customFormat="1" ht="13.5">
      <c r="B688" s="204"/>
      <c r="C688" s="205"/>
      <c r="D688" s="206" t="s">
        <v>160</v>
      </c>
      <c r="E688" s="207" t="s">
        <v>23</v>
      </c>
      <c r="F688" s="208" t="s">
        <v>1114</v>
      </c>
      <c r="G688" s="205"/>
      <c r="H688" s="209">
        <v>5.7210000000000001</v>
      </c>
      <c r="I688" s="210"/>
      <c r="J688" s="205"/>
      <c r="K688" s="205"/>
      <c r="L688" s="211"/>
      <c r="M688" s="212"/>
      <c r="N688" s="213"/>
      <c r="O688" s="213"/>
      <c r="P688" s="213"/>
      <c r="Q688" s="213"/>
      <c r="R688" s="213"/>
      <c r="S688" s="213"/>
      <c r="T688" s="214"/>
      <c r="AT688" s="215" t="s">
        <v>160</v>
      </c>
      <c r="AU688" s="215" t="s">
        <v>158</v>
      </c>
      <c r="AV688" s="11" t="s">
        <v>158</v>
      </c>
      <c r="AW688" s="11" t="s">
        <v>36</v>
      </c>
      <c r="AX688" s="11" t="s">
        <v>78</v>
      </c>
      <c r="AY688" s="215" t="s">
        <v>150</v>
      </c>
    </row>
    <row r="689" spans="2:65" s="1" customFormat="1" ht="16.5" customHeight="1">
      <c r="B689" s="42"/>
      <c r="C689" s="192" t="s">
        <v>1115</v>
      </c>
      <c r="D689" s="192" t="s">
        <v>152</v>
      </c>
      <c r="E689" s="193" t="s">
        <v>1116</v>
      </c>
      <c r="F689" s="194" t="s">
        <v>1117</v>
      </c>
      <c r="G689" s="195" t="s">
        <v>172</v>
      </c>
      <c r="H689" s="196">
        <v>3.028</v>
      </c>
      <c r="I689" s="197"/>
      <c r="J689" s="198">
        <f>ROUND(I689*H689,2)</f>
        <v>0</v>
      </c>
      <c r="K689" s="194" t="s">
        <v>156</v>
      </c>
      <c r="L689" s="62"/>
      <c r="M689" s="199" t="s">
        <v>23</v>
      </c>
      <c r="N689" s="200" t="s">
        <v>45</v>
      </c>
      <c r="O689" s="43"/>
      <c r="P689" s="201">
        <f>O689*H689</f>
        <v>0</v>
      </c>
      <c r="Q689" s="201">
        <v>0</v>
      </c>
      <c r="R689" s="201">
        <f>Q689*H689</f>
        <v>0</v>
      </c>
      <c r="S689" s="201">
        <v>1.7000000000000001E-2</v>
      </c>
      <c r="T689" s="202">
        <f>S689*H689</f>
        <v>5.1476000000000001E-2</v>
      </c>
      <c r="AR689" s="24" t="s">
        <v>157</v>
      </c>
      <c r="AT689" s="24" t="s">
        <v>152</v>
      </c>
      <c r="AU689" s="24" t="s">
        <v>158</v>
      </c>
      <c r="AY689" s="24" t="s">
        <v>150</v>
      </c>
      <c r="BE689" s="203">
        <f>IF(N689="základní",J689,0)</f>
        <v>0</v>
      </c>
      <c r="BF689" s="203">
        <f>IF(N689="snížená",J689,0)</f>
        <v>0</v>
      </c>
      <c r="BG689" s="203">
        <f>IF(N689="zákl. přenesená",J689,0)</f>
        <v>0</v>
      </c>
      <c r="BH689" s="203">
        <f>IF(N689="sníž. přenesená",J689,0)</f>
        <v>0</v>
      </c>
      <c r="BI689" s="203">
        <f>IF(N689="nulová",J689,0)</f>
        <v>0</v>
      </c>
      <c r="BJ689" s="24" t="s">
        <v>158</v>
      </c>
      <c r="BK689" s="203">
        <f>ROUND(I689*H689,2)</f>
        <v>0</v>
      </c>
      <c r="BL689" s="24" t="s">
        <v>157</v>
      </c>
      <c r="BM689" s="24" t="s">
        <v>1118</v>
      </c>
    </row>
    <row r="690" spans="2:65" s="11" customFormat="1" ht="13.5">
      <c r="B690" s="204"/>
      <c r="C690" s="205"/>
      <c r="D690" s="206" t="s">
        <v>160</v>
      </c>
      <c r="E690" s="207" t="s">
        <v>23</v>
      </c>
      <c r="F690" s="208" t="s">
        <v>1119</v>
      </c>
      <c r="G690" s="205"/>
      <c r="H690" s="209">
        <v>3.028</v>
      </c>
      <c r="I690" s="210"/>
      <c r="J690" s="205"/>
      <c r="K690" s="205"/>
      <c r="L690" s="211"/>
      <c r="M690" s="212"/>
      <c r="N690" s="213"/>
      <c r="O690" s="213"/>
      <c r="P690" s="213"/>
      <c r="Q690" s="213"/>
      <c r="R690" s="213"/>
      <c r="S690" s="213"/>
      <c r="T690" s="214"/>
      <c r="AT690" s="215" t="s">
        <v>160</v>
      </c>
      <c r="AU690" s="215" t="s">
        <v>158</v>
      </c>
      <c r="AV690" s="11" t="s">
        <v>158</v>
      </c>
      <c r="AW690" s="11" t="s">
        <v>36</v>
      </c>
      <c r="AX690" s="11" t="s">
        <v>78</v>
      </c>
      <c r="AY690" s="215" t="s">
        <v>150</v>
      </c>
    </row>
    <row r="691" spans="2:65" s="1" customFormat="1" ht="16.5" customHeight="1">
      <c r="B691" s="42"/>
      <c r="C691" s="192" t="s">
        <v>1120</v>
      </c>
      <c r="D691" s="192" t="s">
        <v>152</v>
      </c>
      <c r="E691" s="193" t="s">
        <v>1121</v>
      </c>
      <c r="F691" s="194" t="s">
        <v>1122</v>
      </c>
      <c r="G691" s="195" t="s">
        <v>172</v>
      </c>
      <c r="H691" s="196">
        <v>22.402999999999999</v>
      </c>
      <c r="I691" s="197"/>
      <c r="J691" s="198">
        <f>ROUND(I691*H691,2)</f>
        <v>0</v>
      </c>
      <c r="K691" s="194" t="s">
        <v>156</v>
      </c>
      <c r="L691" s="62"/>
      <c r="M691" s="199" t="s">
        <v>23</v>
      </c>
      <c r="N691" s="200" t="s">
        <v>45</v>
      </c>
      <c r="O691" s="43"/>
      <c r="P691" s="201">
        <f>O691*H691</f>
        <v>0</v>
      </c>
      <c r="Q691" s="201">
        <v>0</v>
      </c>
      <c r="R691" s="201">
        <f>Q691*H691</f>
        <v>0</v>
      </c>
      <c r="S691" s="201">
        <v>1.4999999999999999E-2</v>
      </c>
      <c r="T691" s="202">
        <f>S691*H691</f>
        <v>0.33604499999999998</v>
      </c>
      <c r="AR691" s="24" t="s">
        <v>157</v>
      </c>
      <c r="AT691" s="24" t="s">
        <v>152</v>
      </c>
      <c r="AU691" s="24" t="s">
        <v>158</v>
      </c>
      <c r="AY691" s="24" t="s">
        <v>150</v>
      </c>
      <c r="BE691" s="203">
        <f>IF(N691="základní",J691,0)</f>
        <v>0</v>
      </c>
      <c r="BF691" s="203">
        <f>IF(N691="snížená",J691,0)</f>
        <v>0</v>
      </c>
      <c r="BG691" s="203">
        <f>IF(N691="zákl. přenesená",J691,0)</f>
        <v>0</v>
      </c>
      <c r="BH691" s="203">
        <f>IF(N691="sníž. přenesená",J691,0)</f>
        <v>0</v>
      </c>
      <c r="BI691" s="203">
        <f>IF(N691="nulová",J691,0)</f>
        <v>0</v>
      </c>
      <c r="BJ691" s="24" t="s">
        <v>158</v>
      </c>
      <c r="BK691" s="203">
        <f>ROUND(I691*H691,2)</f>
        <v>0</v>
      </c>
      <c r="BL691" s="24" t="s">
        <v>157</v>
      </c>
      <c r="BM691" s="24" t="s">
        <v>1123</v>
      </c>
    </row>
    <row r="692" spans="2:65" s="11" customFormat="1" ht="13.5">
      <c r="B692" s="204"/>
      <c r="C692" s="205"/>
      <c r="D692" s="206" t="s">
        <v>160</v>
      </c>
      <c r="E692" s="207" t="s">
        <v>23</v>
      </c>
      <c r="F692" s="208" t="s">
        <v>1124</v>
      </c>
      <c r="G692" s="205"/>
      <c r="H692" s="209">
        <v>22.402999999999999</v>
      </c>
      <c r="I692" s="210"/>
      <c r="J692" s="205"/>
      <c r="K692" s="205"/>
      <c r="L692" s="211"/>
      <c r="M692" s="212"/>
      <c r="N692" s="213"/>
      <c r="O692" s="213"/>
      <c r="P692" s="213"/>
      <c r="Q692" s="213"/>
      <c r="R692" s="213"/>
      <c r="S692" s="213"/>
      <c r="T692" s="214"/>
      <c r="AT692" s="215" t="s">
        <v>160</v>
      </c>
      <c r="AU692" s="215" t="s">
        <v>158</v>
      </c>
      <c r="AV692" s="11" t="s">
        <v>158</v>
      </c>
      <c r="AW692" s="11" t="s">
        <v>36</v>
      </c>
      <c r="AX692" s="11" t="s">
        <v>78</v>
      </c>
      <c r="AY692" s="215" t="s">
        <v>150</v>
      </c>
    </row>
    <row r="693" spans="2:65" s="1" customFormat="1" ht="16.5" customHeight="1">
      <c r="B693" s="42"/>
      <c r="C693" s="192" t="s">
        <v>1125</v>
      </c>
      <c r="D693" s="192" t="s">
        <v>152</v>
      </c>
      <c r="E693" s="193" t="s">
        <v>1126</v>
      </c>
      <c r="F693" s="194" t="s">
        <v>1127</v>
      </c>
      <c r="G693" s="195" t="s">
        <v>172</v>
      </c>
      <c r="H693" s="196">
        <v>23</v>
      </c>
      <c r="I693" s="197"/>
      <c r="J693" s="198">
        <f>ROUND(I693*H693,2)</f>
        <v>0</v>
      </c>
      <c r="K693" s="194" t="s">
        <v>156</v>
      </c>
      <c r="L693" s="62"/>
      <c r="M693" s="199" t="s">
        <v>23</v>
      </c>
      <c r="N693" s="200" t="s">
        <v>45</v>
      </c>
      <c r="O693" s="43"/>
      <c r="P693" s="201">
        <f>O693*H693</f>
        <v>0</v>
      </c>
      <c r="Q693" s="201">
        <v>0</v>
      </c>
      <c r="R693" s="201">
        <f>Q693*H693</f>
        <v>0</v>
      </c>
      <c r="S693" s="201">
        <v>7.5999999999999998E-2</v>
      </c>
      <c r="T693" s="202">
        <f>S693*H693</f>
        <v>1.748</v>
      </c>
      <c r="AR693" s="24" t="s">
        <v>157</v>
      </c>
      <c r="AT693" s="24" t="s">
        <v>152</v>
      </c>
      <c r="AU693" s="24" t="s">
        <v>158</v>
      </c>
      <c r="AY693" s="24" t="s">
        <v>150</v>
      </c>
      <c r="BE693" s="203">
        <f>IF(N693="základní",J693,0)</f>
        <v>0</v>
      </c>
      <c r="BF693" s="203">
        <f>IF(N693="snížená",J693,0)</f>
        <v>0</v>
      </c>
      <c r="BG693" s="203">
        <f>IF(N693="zákl. přenesená",J693,0)</f>
        <v>0</v>
      </c>
      <c r="BH693" s="203">
        <f>IF(N693="sníž. přenesená",J693,0)</f>
        <v>0</v>
      </c>
      <c r="BI693" s="203">
        <f>IF(N693="nulová",J693,0)</f>
        <v>0</v>
      </c>
      <c r="BJ693" s="24" t="s">
        <v>158</v>
      </c>
      <c r="BK693" s="203">
        <f>ROUND(I693*H693,2)</f>
        <v>0</v>
      </c>
      <c r="BL693" s="24" t="s">
        <v>157</v>
      </c>
      <c r="BM693" s="24" t="s">
        <v>1128</v>
      </c>
    </row>
    <row r="694" spans="2:65" s="11" customFormat="1" ht="13.5">
      <c r="B694" s="204"/>
      <c r="C694" s="205"/>
      <c r="D694" s="206" t="s">
        <v>160</v>
      </c>
      <c r="E694" s="207" t="s">
        <v>23</v>
      </c>
      <c r="F694" s="208" t="s">
        <v>1129</v>
      </c>
      <c r="G694" s="205"/>
      <c r="H694" s="209">
        <v>3.2</v>
      </c>
      <c r="I694" s="210"/>
      <c r="J694" s="205"/>
      <c r="K694" s="205"/>
      <c r="L694" s="211"/>
      <c r="M694" s="212"/>
      <c r="N694" s="213"/>
      <c r="O694" s="213"/>
      <c r="P694" s="213"/>
      <c r="Q694" s="213"/>
      <c r="R694" s="213"/>
      <c r="S694" s="213"/>
      <c r="T694" s="214"/>
      <c r="AT694" s="215" t="s">
        <v>160</v>
      </c>
      <c r="AU694" s="215" t="s">
        <v>158</v>
      </c>
      <c r="AV694" s="11" t="s">
        <v>158</v>
      </c>
      <c r="AW694" s="11" t="s">
        <v>36</v>
      </c>
      <c r="AX694" s="11" t="s">
        <v>73</v>
      </c>
      <c r="AY694" s="215" t="s">
        <v>150</v>
      </c>
    </row>
    <row r="695" spans="2:65" s="11" customFormat="1" ht="13.5">
      <c r="B695" s="204"/>
      <c r="C695" s="205"/>
      <c r="D695" s="206" t="s">
        <v>160</v>
      </c>
      <c r="E695" s="207" t="s">
        <v>23</v>
      </c>
      <c r="F695" s="208" t="s">
        <v>1130</v>
      </c>
      <c r="G695" s="205"/>
      <c r="H695" s="209">
        <v>19.8</v>
      </c>
      <c r="I695" s="210"/>
      <c r="J695" s="205"/>
      <c r="K695" s="205"/>
      <c r="L695" s="211"/>
      <c r="M695" s="212"/>
      <c r="N695" s="213"/>
      <c r="O695" s="213"/>
      <c r="P695" s="213"/>
      <c r="Q695" s="213"/>
      <c r="R695" s="213"/>
      <c r="S695" s="213"/>
      <c r="T695" s="214"/>
      <c r="AT695" s="215" t="s">
        <v>160</v>
      </c>
      <c r="AU695" s="215" t="s">
        <v>158</v>
      </c>
      <c r="AV695" s="11" t="s">
        <v>158</v>
      </c>
      <c r="AW695" s="11" t="s">
        <v>36</v>
      </c>
      <c r="AX695" s="11" t="s">
        <v>73</v>
      </c>
      <c r="AY695" s="215" t="s">
        <v>150</v>
      </c>
    </row>
    <row r="696" spans="2:65" s="12" customFormat="1" ht="13.5">
      <c r="B696" s="216"/>
      <c r="C696" s="217"/>
      <c r="D696" s="206" t="s">
        <v>160</v>
      </c>
      <c r="E696" s="218" t="s">
        <v>23</v>
      </c>
      <c r="F696" s="219" t="s">
        <v>163</v>
      </c>
      <c r="G696" s="217"/>
      <c r="H696" s="220">
        <v>23</v>
      </c>
      <c r="I696" s="221"/>
      <c r="J696" s="217"/>
      <c r="K696" s="217"/>
      <c r="L696" s="222"/>
      <c r="M696" s="223"/>
      <c r="N696" s="224"/>
      <c r="O696" s="224"/>
      <c r="P696" s="224"/>
      <c r="Q696" s="224"/>
      <c r="R696" s="224"/>
      <c r="S696" s="224"/>
      <c r="T696" s="225"/>
      <c r="AT696" s="226" t="s">
        <v>160</v>
      </c>
      <c r="AU696" s="226" t="s">
        <v>158</v>
      </c>
      <c r="AV696" s="12" t="s">
        <v>157</v>
      </c>
      <c r="AW696" s="12" t="s">
        <v>36</v>
      </c>
      <c r="AX696" s="12" t="s">
        <v>78</v>
      </c>
      <c r="AY696" s="226" t="s">
        <v>150</v>
      </c>
    </row>
    <row r="697" spans="2:65" s="1" customFormat="1" ht="16.5" customHeight="1">
      <c r="B697" s="42"/>
      <c r="C697" s="192" t="s">
        <v>1131</v>
      </c>
      <c r="D697" s="192" t="s">
        <v>152</v>
      </c>
      <c r="E697" s="193" t="s">
        <v>1132</v>
      </c>
      <c r="F697" s="194" t="s">
        <v>1133</v>
      </c>
      <c r="G697" s="195" t="s">
        <v>330</v>
      </c>
      <c r="H697" s="196">
        <v>60</v>
      </c>
      <c r="I697" s="197"/>
      <c r="J697" s="198">
        <f>ROUND(I697*H697,2)</f>
        <v>0</v>
      </c>
      <c r="K697" s="194" t="s">
        <v>156</v>
      </c>
      <c r="L697" s="62"/>
      <c r="M697" s="199" t="s">
        <v>23</v>
      </c>
      <c r="N697" s="200" t="s">
        <v>45</v>
      </c>
      <c r="O697" s="43"/>
      <c r="P697" s="201">
        <f>O697*H697</f>
        <v>0</v>
      </c>
      <c r="Q697" s="201">
        <v>0</v>
      </c>
      <c r="R697" s="201">
        <f>Q697*H697</f>
        <v>0</v>
      </c>
      <c r="S697" s="201">
        <v>1.2999999999999999E-2</v>
      </c>
      <c r="T697" s="202">
        <f>S697*H697</f>
        <v>0.77999999999999992</v>
      </c>
      <c r="AR697" s="24" t="s">
        <v>157</v>
      </c>
      <c r="AT697" s="24" t="s">
        <v>152</v>
      </c>
      <c r="AU697" s="24" t="s">
        <v>158</v>
      </c>
      <c r="AY697" s="24" t="s">
        <v>150</v>
      </c>
      <c r="BE697" s="203">
        <f>IF(N697="základní",J697,0)</f>
        <v>0</v>
      </c>
      <c r="BF697" s="203">
        <f>IF(N697="snížená",J697,0)</f>
        <v>0</v>
      </c>
      <c r="BG697" s="203">
        <f>IF(N697="zákl. přenesená",J697,0)</f>
        <v>0</v>
      </c>
      <c r="BH697" s="203">
        <f>IF(N697="sníž. přenesená",J697,0)</f>
        <v>0</v>
      </c>
      <c r="BI697" s="203">
        <f>IF(N697="nulová",J697,0)</f>
        <v>0</v>
      </c>
      <c r="BJ697" s="24" t="s">
        <v>158</v>
      </c>
      <c r="BK697" s="203">
        <f>ROUND(I697*H697,2)</f>
        <v>0</v>
      </c>
      <c r="BL697" s="24" t="s">
        <v>157</v>
      </c>
      <c r="BM697" s="24" t="s">
        <v>1134</v>
      </c>
    </row>
    <row r="698" spans="2:65" s="1" customFormat="1" ht="16.5" customHeight="1">
      <c r="B698" s="42"/>
      <c r="C698" s="192" t="s">
        <v>1135</v>
      </c>
      <c r="D698" s="192" t="s">
        <v>152</v>
      </c>
      <c r="E698" s="193" t="s">
        <v>1136</v>
      </c>
      <c r="F698" s="194" t="s">
        <v>1137</v>
      </c>
      <c r="G698" s="195" t="s">
        <v>330</v>
      </c>
      <c r="H698" s="196">
        <v>25</v>
      </c>
      <c r="I698" s="197"/>
      <c r="J698" s="198">
        <f>ROUND(I698*H698,2)</f>
        <v>0</v>
      </c>
      <c r="K698" s="194" t="s">
        <v>156</v>
      </c>
      <c r="L698" s="62"/>
      <c r="M698" s="199" t="s">
        <v>23</v>
      </c>
      <c r="N698" s="200" t="s">
        <v>45</v>
      </c>
      <c r="O698" s="43"/>
      <c r="P698" s="201">
        <f>O698*H698</f>
        <v>0</v>
      </c>
      <c r="Q698" s="201">
        <v>0</v>
      </c>
      <c r="R698" s="201">
        <f>Q698*H698</f>
        <v>0</v>
      </c>
      <c r="S698" s="201">
        <v>3.6999999999999998E-2</v>
      </c>
      <c r="T698" s="202">
        <f>S698*H698</f>
        <v>0.92499999999999993</v>
      </c>
      <c r="AR698" s="24" t="s">
        <v>157</v>
      </c>
      <c r="AT698" s="24" t="s">
        <v>152</v>
      </c>
      <c r="AU698" s="24" t="s">
        <v>158</v>
      </c>
      <c r="AY698" s="24" t="s">
        <v>150</v>
      </c>
      <c r="BE698" s="203">
        <f>IF(N698="základní",J698,0)</f>
        <v>0</v>
      </c>
      <c r="BF698" s="203">
        <f>IF(N698="snížená",J698,0)</f>
        <v>0</v>
      </c>
      <c r="BG698" s="203">
        <f>IF(N698="zákl. přenesená",J698,0)</f>
        <v>0</v>
      </c>
      <c r="BH698" s="203">
        <f>IF(N698="sníž. přenesená",J698,0)</f>
        <v>0</v>
      </c>
      <c r="BI698" s="203">
        <f>IF(N698="nulová",J698,0)</f>
        <v>0</v>
      </c>
      <c r="BJ698" s="24" t="s">
        <v>158</v>
      </c>
      <c r="BK698" s="203">
        <f>ROUND(I698*H698,2)</f>
        <v>0</v>
      </c>
      <c r="BL698" s="24" t="s">
        <v>157</v>
      </c>
      <c r="BM698" s="24" t="s">
        <v>1138</v>
      </c>
    </row>
    <row r="699" spans="2:65" s="1" customFormat="1" ht="16.5" customHeight="1">
      <c r="B699" s="42"/>
      <c r="C699" s="192" t="s">
        <v>1139</v>
      </c>
      <c r="D699" s="192" t="s">
        <v>152</v>
      </c>
      <c r="E699" s="193" t="s">
        <v>1140</v>
      </c>
      <c r="F699" s="194" t="s">
        <v>1141</v>
      </c>
      <c r="G699" s="195" t="s">
        <v>330</v>
      </c>
      <c r="H699" s="196">
        <v>6.65</v>
      </c>
      <c r="I699" s="197"/>
      <c r="J699" s="198">
        <f>ROUND(I699*H699,2)</f>
        <v>0</v>
      </c>
      <c r="K699" s="194" t="s">
        <v>23</v>
      </c>
      <c r="L699" s="62"/>
      <c r="M699" s="199" t="s">
        <v>23</v>
      </c>
      <c r="N699" s="200" t="s">
        <v>45</v>
      </c>
      <c r="O699" s="43"/>
      <c r="P699" s="201">
        <f>O699*H699</f>
        <v>0</v>
      </c>
      <c r="Q699" s="201">
        <v>4.0000000000000002E-4</v>
      </c>
      <c r="R699" s="201">
        <f>Q699*H699</f>
        <v>2.6600000000000005E-3</v>
      </c>
      <c r="S699" s="201">
        <v>0</v>
      </c>
      <c r="T699" s="202">
        <f>S699*H699</f>
        <v>0</v>
      </c>
      <c r="AR699" s="24" t="s">
        <v>157</v>
      </c>
      <c r="AT699" s="24" t="s">
        <v>152</v>
      </c>
      <c r="AU699" s="24" t="s">
        <v>158</v>
      </c>
      <c r="AY699" s="24" t="s">
        <v>150</v>
      </c>
      <c r="BE699" s="203">
        <f>IF(N699="základní",J699,0)</f>
        <v>0</v>
      </c>
      <c r="BF699" s="203">
        <f>IF(N699="snížená",J699,0)</f>
        <v>0</v>
      </c>
      <c r="BG699" s="203">
        <f>IF(N699="zákl. přenesená",J699,0)</f>
        <v>0</v>
      </c>
      <c r="BH699" s="203">
        <f>IF(N699="sníž. přenesená",J699,0)</f>
        <v>0</v>
      </c>
      <c r="BI699" s="203">
        <f>IF(N699="nulová",J699,0)</f>
        <v>0</v>
      </c>
      <c r="BJ699" s="24" t="s">
        <v>158</v>
      </c>
      <c r="BK699" s="203">
        <f>ROUND(I699*H699,2)</f>
        <v>0</v>
      </c>
      <c r="BL699" s="24" t="s">
        <v>157</v>
      </c>
      <c r="BM699" s="24" t="s">
        <v>1142</v>
      </c>
    </row>
    <row r="700" spans="2:65" s="11" customFormat="1" ht="13.5">
      <c r="B700" s="204"/>
      <c r="C700" s="205"/>
      <c r="D700" s="206" t="s">
        <v>160</v>
      </c>
      <c r="E700" s="207" t="s">
        <v>23</v>
      </c>
      <c r="F700" s="208" t="s">
        <v>1143</v>
      </c>
      <c r="G700" s="205"/>
      <c r="H700" s="209">
        <v>6.65</v>
      </c>
      <c r="I700" s="210"/>
      <c r="J700" s="205"/>
      <c r="K700" s="205"/>
      <c r="L700" s="211"/>
      <c r="M700" s="212"/>
      <c r="N700" s="213"/>
      <c r="O700" s="213"/>
      <c r="P700" s="213"/>
      <c r="Q700" s="213"/>
      <c r="R700" s="213"/>
      <c r="S700" s="213"/>
      <c r="T700" s="214"/>
      <c r="AT700" s="215" t="s">
        <v>160</v>
      </c>
      <c r="AU700" s="215" t="s">
        <v>158</v>
      </c>
      <c r="AV700" s="11" t="s">
        <v>158</v>
      </c>
      <c r="AW700" s="11" t="s">
        <v>36</v>
      </c>
      <c r="AX700" s="11" t="s">
        <v>78</v>
      </c>
      <c r="AY700" s="215" t="s">
        <v>150</v>
      </c>
    </row>
    <row r="701" spans="2:65" s="1" customFormat="1" ht="16.5" customHeight="1">
      <c r="B701" s="42"/>
      <c r="C701" s="192" t="s">
        <v>1144</v>
      </c>
      <c r="D701" s="192" t="s">
        <v>152</v>
      </c>
      <c r="E701" s="193" t="s">
        <v>1145</v>
      </c>
      <c r="F701" s="194" t="s">
        <v>1146</v>
      </c>
      <c r="G701" s="195" t="s">
        <v>330</v>
      </c>
      <c r="H701" s="196">
        <v>36.299999999999997</v>
      </c>
      <c r="I701" s="197"/>
      <c r="J701" s="198">
        <f>ROUND(I701*H701,2)</f>
        <v>0</v>
      </c>
      <c r="K701" s="194" t="s">
        <v>23</v>
      </c>
      <c r="L701" s="62"/>
      <c r="M701" s="199" t="s">
        <v>23</v>
      </c>
      <c r="N701" s="200" t="s">
        <v>45</v>
      </c>
      <c r="O701" s="43"/>
      <c r="P701" s="201">
        <f>O701*H701</f>
        <v>0</v>
      </c>
      <c r="Q701" s="201">
        <v>4.6000000000000001E-4</v>
      </c>
      <c r="R701" s="201">
        <f>Q701*H701</f>
        <v>1.6697999999999998E-2</v>
      </c>
      <c r="S701" s="201">
        <v>0</v>
      </c>
      <c r="T701" s="202">
        <f>S701*H701</f>
        <v>0</v>
      </c>
      <c r="AR701" s="24" t="s">
        <v>157</v>
      </c>
      <c r="AT701" s="24" t="s">
        <v>152</v>
      </c>
      <c r="AU701" s="24" t="s">
        <v>158</v>
      </c>
      <c r="AY701" s="24" t="s">
        <v>150</v>
      </c>
      <c r="BE701" s="203">
        <f>IF(N701="základní",J701,0)</f>
        <v>0</v>
      </c>
      <c r="BF701" s="203">
        <f>IF(N701="snížená",J701,0)</f>
        <v>0</v>
      </c>
      <c r="BG701" s="203">
        <f>IF(N701="zákl. přenesená",J701,0)</f>
        <v>0</v>
      </c>
      <c r="BH701" s="203">
        <f>IF(N701="sníž. přenesená",J701,0)</f>
        <v>0</v>
      </c>
      <c r="BI701" s="203">
        <f>IF(N701="nulová",J701,0)</f>
        <v>0</v>
      </c>
      <c r="BJ701" s="24" t="s">
        <v>158</v>
      </c>
      <c r="BK701" s="203">
        <f>ROUND(I701*H701,2)</f>
        <v>0</v>
      </c>
      <c r="BL701" s="24" t="s">
        <v>157</v>
      </c>
      <c r="BM701" s="24" t="s">
        <v>1147</v>
      </c>
    </row>
    <row r="702" spans="2:65" s="11" customFormat="1" ht="13.5">
      <c r="B702" s="204"/>
      <c r="C702" s="205"/>
      <c r="D702" s="206" t="s">
        <v>160</v>
      </c>
      <c r="E702" s="207" t="s">
        <v>23</v>
      </c>
      <c r="F702" s="208" t="s">
        <v>1148</v>
      </c>
      <c r="G702" s="205"/>
      <c r="H702" s="209">
        <v>8.25</v>
      </c>
      <c r="I702" s="210"/>
      <c r="J702" s="205"/>
      <c r="K702" s="205"/>
      <c r="L702" s="211"/>
      <c r="M702" s="212"/>
      <c r="N702" s="213"/>
      <c r="O702" s="213"/>
      <c r="P702" s="213"/>
      <c r="Q702" s="213"/>
      <c r="R702" s="213"/>
      <c r="S702" s="213"/>
      <c r="T702" s="214"/>
      <c r="AT702" s="215" t="s">
        <v>160</v>
      </c>
      <c r="AU702" s="215" t="s">
        <v>158</v>
      </c>
      <c r="AV702" s="11" t="s">
        <v>158</v>
      </c>
      <c r="AW702" s="11" t="s">
        <v>36</v>
      </c>
      <c r="AX702" s="11" t="s">
        <v>73</v>
      </c>
      <c r="AY702" s="215" t="s">
        <v>150</v>
      </c>
    </row>
    <row r="703" spans="2:65" s="11" customFormat="1" ht="13.5">
      <c r="B703" s="204"/>
      <c r="C703" s="205"/>
      <c r="D703" s="206" t="s">
        <v>160</v>
      </c>
      <c r="E703" s="207" t="s">
        <v>23</v>
      </c>
      <c r="F703" s="208" t="s">
        <v>1149</v>
      </c>
      <c r="G703" s="205"/>
      <c r="H703" s="209">
        <v>28.05</v>
      </c>
      <c r="I703" s="210"/>
      <c r="J703" s="205"/>
      <c r="K703" s="205"/>
      <c r="L703" s="211"/>
      <c r="M703" s="212"/>
      <c r="N703" s="213"/>
      <c r="O703" s="213"/>
      <c r="P703" s="213"/>
      <c r="Q703" s="213"/>
      <c r="R703" s="213"/>
      <c r="S703" s="213"/>
      <c r="T703" s="214"/>
      <c r="AT703" s="215" t="s">
        <v>160</v>
      </c>
      <c r="AU703" s="215" t="s">
        <v>158</v>
      </c>
      <c r="AV703" s="11" t="s">
        <v>158</v>
      </c>
      <c r="AW703" s="11" t="s">
        <v>36</v>
      </c>
      <c r="AX703" s="11" t="s">
        <v>73</v>
      </c>
      <c r="AY703" s="215" t="s">
        <v>150</v>
      </c>
    </row>
    <row r="704" spans="2:65" s="12" customFormat="1" ht="13.5">
      <c r="B704" s="216"/>
      <c r="C704" s="217"/>
      <c r="D704" s="206" t="s">
        <v>160</v>
      </c>
      <c r="E704" s="218" t="s">
        <v>23</v>
      </c>
      <c r="F704" s="219" t="s">
        <v>163</v>
      </c>
      <c r="G704" s="217"/>
      <c r="H704" s="220">
        <v>36.299999999999997</v>
      </c>
      <c r="I704" s="221"/>
      <c r="J704" s="217"/>
      <c r="K704" s="217"/>
      <c r="L704" s="222"/>
      <c r="M704" s="223"/>
      <c r="N704" s="224"/>
      <c r="O704" s="224"/>
      <c r="P704" s="224"/>
      <c r="Q704" s="224"/>
      <c r="R704" s="224"/>
      <c r="S704" s="224"/>
      <c r="T704" s="225"/>
      <c r="AT704" s="226" t="s">
        <v>160</v>
      </c>
      <c r="AU704" s="226" t="s">
        <v>158</v>
      </c>
      <c r="AV704" s="12" t="s">
        <v>157</v>
      </c>
      <c r="AW704" s="12" t="s">
        <v>36</v>
      </c>
      <c r="AX704" s="12" t="s">
        <v>78</v>
      </c>
      <c r="AY704" s="226" t="s">
        <v>150</v>
      </c>
    </row>
    <row r="705" spans="2:65" s="1" customFormat="1" ht="25.5" customHeight="1">
      <c r="B705" s="42"/>
      <c r="C705" s="192" t="s">
        <v>1150</v>
      </c>
      <c r="D705" s="192" t="s">
        <v>152</v>
      </c>
      <c r="E705" s="193" t="s">
        <v>1151</v>
      </c>
      <c r="F705" s="194" t="s">
        <v>1152</v>
      </c>
      <c r="G705" s="195" t="s">
        <v>277</v>
      </c>
      <c r="H705" s="196">
        <v>1</v>
      </c>
      <c r="I705" s="197"/>
      <c r="J705" s="198">
        <f>ROUND(I705*H705,2)</f>
        <v>0</v>
      </c>
      <c r="K705" s="194" t="s">
        <v>156</v>
      </c>
      <c r="L705" s="62"/>
      <c r="M705" s="199" t="s">
        <v>23</v>
      </c>
      <c r="N705" s="200" t="s">
        <v>45</v>
      </c>
      <c r="O705" s="43"/>
      <c r="P705" s="201">
        <f>O705*H705</f>
        <v>0</v>
      </c>
      <c r="Q705" s="201">
        <v>0</v>
      </c>
      <c r="R705" s="201">
        <f>Q705*H705</f>
        <v>0</v>
      </c>
      <c r="S705" s="201">
        <v>9.9000000000000005E-2</v>
      </c>
      <c r="T705" s="202">
        <f>S705*H705</f>
        <v>9.9000000000000005E-2</v>
      </c>
      <c r="AR705" s="24" t="s">
        <v>157</v>
      </c>
      <c r="AT705" s="24" t="s">
        <v>152</v>
      </c>
      <c r="AU705" s="24" t="s">
        <v>158</v>
      </c>
      <c r="AY705" s="24" t="s">
        <v>150</v>
      </c>
      <c r="BE705" s="203">
        <f>IF(N705="základní",J705,0)</f>
        <v>0</v>
      </c>
      <c r="BF705" s="203">
        <f>IF(N705="snížená",J705,0)</f>
        <v>0</v>
      </c>
      <c r="BG705" s="203">
        <f>IF(N705="zákl. přenesená",J705,0)</f>
        <v>0</v>
      </c>
      <c r="BH705" s="203">
        <f>IF(N705="sníž. přenesená",J705,0)</f>
        <v>0</v>
      </c>
      <c r="BI705" s="203">
        <f>IF(N705="nulová",J705,0)</f>
        <v>0</v>
      </c>
      <c r="BJ705" s="24" t="s">
        <v>158</v>
      </c>
      <c r="BK705" s="203">
        <f>ROUND(I705*H705,2)</f>
        <v>0</v>
      </c>
      <c r="BL705" s="24" t="s">
        <v>157</v>
      </c>
      <c r="BM705" s="24" t="s">
        <v>1153</v>
      </c>
    </row>
    <row r="706" spans="2:65" s="11" customFormat="1" ht="13.5">
      <c r="B706" s="204"/>
      <c r="C706" s="205"/>
      <c r="D706" s="206" t="s">
        <v>160</v>
      </c>
      <c r="E706" s="207" t="s">
        <v>23</v>
      </c>
      <c r="F706" s="208" t="s">
        <v>1154</v>
      </c>
      <c r="G706" s="205"/>
      <c r="H706" s="209">
        <v>1</v>
      </c>
      <c r="I706" s="210"/>
      <c r="J706" s="205"/>
      <c r="K706" s="205"/>
      <c r="L706" s="211"/>
      <c r="M706" s="212"/>
      <c r="N706" s="213"/>
      <c r="O706" s="213"/>
      <c r="P706" s="213"/>
      <c r="Q706" s="213"/>
      <c r="R706" s="213"/>
      <c r="S706" s="213"/>
      <c r="T706" s="214"/>
      <c r="AT706" s="215" t="s">
        <v>160</v>
      </c>
      <c r="AU706" s="215" t="s">
        <v>158</v>
      </c>
      <c r="AV706" s="11" t="s">
        <v>158</v>
      </c>
      <c r="AW706" s="11" t="s">
        <v>36</v>
      </c>
      <c r="AX706" s="11" t="s">
        <v>78</v>
      </c>
      <c r="AY706" s="215" t="s">
        <v>150</v>
      </c>
    </row>
    <row r="707" spans="2:65" s="1" customFormat="1" ht="25.5" customHeight="1">
      <c r="B707" s="42"/>
      <c r="C707" s="192" t="s">
        <v>1155</v>
      </c>
      <c r="D707" s="192" t="s">
        <v>152</v>
      </c>
      <c r="E707" s="193" t="s">
        <v>1156</v>
      </c>
      <c r="F707" s="194" t="s">
        <v>1157</v>
      </c>
      <c r="G707" s="195" t="s">
        <v>277</v>
      </c>
      <c r="H707" s="196">
        <v>1</v>
      </c>
      <c r="I707" s="197"/>
      <c r="J707" s="198">
        <f>ROUND(I707*H707,2)</f>
        <v>0</v>
      </c>
      <c r="K707" s="194" t="s">
        <v>156</v>
      </c>
      <c r="L707" s="62"/>
      <c r="M707" s="199" t="s">
        <v>23</v>
      </c>
      <c r="N707" s="200" t="s">
        <v>45</v>
      </c>
      <c r="O707" s="43"/>
      <c r="P707" s="201">
        <f>O707*H707</f>
        <v>0</v>
      </c>
      <c r="Q707" s="201">
        <v>0</v>
      </c>
      <c r="R707" s="201">
        <f>Q707*H707</f>
        <v>0</v>
      </c>
      <c r="S707" s="201">
        <v>0.48799999999999999</v>
      </c>
      <c r="T707" s="202">
        <f>S707*H707</f>
        <v>0.48799999999999999</v>
      </c>
      <c r="AR707" s="24" t="s">
        <v>157</v>
      </c>
      <c r="AT707" s="24" t="s">
        <v>152</v>
      </c>
      <c r="AU707" s="24" t="s">
        <v>158</v>
      </c>
      <c r="AY707" s="24" t="s">
        <v>150</v>
      </c>
      <c r="BE707" s="203">
        <f>IF(N707="základní",J707,0)</f>
        <v>0</v>
      </c>
      <c r="BF707" s="203">
        <f>IF(N707="snížená",J707,0)</f>
        <v>0</v>
      </c>
      <c r="BG707" s="203">
        <f>IF(N707="zákl. přenesená",J707,0)</f>
        <v>0</v>
      </c>
      <c r="BH707" s="203">
        <f>IF(N707="sníž. přenesená",J707,0)</f>
        <v>0</v>
      </c>
      <c r="BI707" s="203">
        <f>IF(N707="nulová",J707,0)</f>
        <v>0</v>
      </c>
      <c r="BJ707" s="24" t="s">
        <v>158</v>
      </c>
      <c r="BK707" s="203">
        <f>ROUND(I707*H707,2)</f>
        <v>0</v>
      </c>
      <c r="BL707" s="24" t="s">
        <v>157</v>
      </c>
      <c r="BM707" s="24" t="s">
        <v>1158</v>
      </c>
    </row>
    <row r="708" spans="2:65" s="11" customFormat="1" ht="13.5">
      <c r="B708" s="204"/>
      <c r="C708" s="205"/>
      <c r="D708" s="206" t="s">
        <v>160</v>
      </c>
      <c r="E708" s="207" t="s">
        <v>23</v>
      </c>
      <c r="F708" s="208" t="s">
        <v>1159</v>
      </c>
      <c r="G708" s="205"/>
      <c r="H708" s="209">
        <v>1</v>
      </c>
      <c r="I708" s="210"/>
      <c r="J708" s="205"/>
      <c r="K708" s="205"/>
      <c r="L708" s="211"/>
      <c r="M708" s="212"/>
      <c r="N708" s="213"/>
      <c r="O708" s="213"/>
      <c r="P708" s="213"/>
      <c r="Q708" s="213"/>
      <c r="R708" s="213"/>
      <c r="S708" s="213"/>
      <c r="T708" s="214"/>
      <c r="AT708" s="215" t="s">
        <v>160</v>
      </c>
      <c r="AU708" s="215" t="s">
        <v>158</v>
      </c>
      <c r="AV708" s="11" t="s">
        <v>158</v>
      </c>
      <c r="AW708" s="11" t="s">
        <v>36</v>
      </c>
      <c r="AX708" s="11" t="s">
        <v>78</v>
      </c>
      <c r="AY708" s="215" t="s">
        <v>150</v>
      </c>
    </row>
    <row r="709" spans="2:65" s="1" customFormat="1" ht="16.5" customHeight="1">
      <c r="B709" s="42"/>
      <c r="C709" s="192" t="s">
        <v>1160</v>
      </c>
      <c r="D709" s="192" t="s">
        <v>152</v>
      </c>
      <c r="E709" s="193" t="s">
        <v>1161</v>
      </c>
      <c r="F709" s="194" t="s">
        <v>1162</v>
      </c>
      <c r="G709" s="195" t="s">
        <v>155</v>
      </c>
      <c r="H709" s="196">
        <v>1.179</v>
      </c>
      <c r="I709" s="197"/>
      <c r="J709" s="198">
        <f>ROUND(I709*H709,2)</f>
        <v>0</v>
      </c>
      <c r="K709" s="194" t="s">
        <v>156</v>
      </c>
      <c r="L709" s="62"/>
      <c r="M709" s="199" t="s">
        <v>23</v>
      </c>
      <c r="N709" s="200" t="s">
        <v>45</v>
      </c>
      <c r="O709" s="43"/>
      <c r="P709" s="201">
        <f>O709*H709</f>
        <v>0</v>
      </c>
      <c r="Q709" s="201">
        <v>0</v>
      </c>
      <c r="R709" s="201">
        <f>Q709*H709</f>
        <v>0</v>
      </c>
      <c r="S709" s="201">
        <v>2.4</v>
      </c>
      <c r="T709" s="202">
        <f>S709*H709</f>
        <v>2.8296000000000001</v>
      </c>
      <c r="AR709" s="24" t="s">
        <v>157</v>
      </c>
      <c r="AT709" s="24" t="s">
        <v>152</v>
      </c>
      <c r="AU709" s="24" t="s">
        <v>158</v>
      </c>
      <c r="AY709" s="24" t="s">
        <v>150</v>
      </c>
      <c r="BE709" s="203">
        <f>IF(N709="základní",J709,0)</f>
        <v>0</v>
      </c>
      <c r="BF709" s="203">
        <f>IF(N709="snížená",J709,0)</f>
        <v>0</v>
      </c>
      <c r="BG709" s="203">
        <f>IF(N709="zákl. přenesená",J709,0)</f>
        <v>0</v>
      </c>
      <c r="BH709" s="203">
        <f>IF(N709="sníž. přenesená",J709,0)</f>
        <v>0</v>
      </c>
      <c r="BI709" s="203">
        <f>IF(N709="nulová",J709,0)</f>
        <v>0</v>
      </c>
      <c r="BJ709" s="24" t="s">
        <v>158</v>
      </c>
      <c r="BK709" s="203">
        <f>ROUND(I709*H709,2)</f>
        <v>0</v>
      </c>
      <c r="BL709" s="24" t="s">
        <v>157</v>
      </c>
      <c r="BM709" s="24" t="s">
        <v>1163</v>
      </c>
    </row>
    <row r="710" spans="2:65" s="11" customFormat="1" ht="13.5">
      <c r="B710" s="204"/>
      <c r="C710" s="205"/>
      <c r="D710" s="206" t="s">
        <v>160</v>
      </c>
      <c r="E710" s="207" t="s">
        <v>23</v>
      </c>
      <c r="F710" s="208" t="s">
        <v>1164</v>
      </c>
      <c r="G710" s="205"/>
      <c r="H710" s="209">
        <v>1.179</v>
      </c>
      <c r="I710" s="210"/>
      <c r="J710" s="205"/>
      <c r="K710" s="205"/>
      <c r="L710" s="211"/>
      <c r="M710" s="212"/>
      <c r="N710" s="213"/>
      <c r="O710" s="213"/>
      <c r="P710" s="213"/>
      <c r="Q710" s="213"/>
      <c r="R710" s="213"/>
      <c r="S710" s="213"/>
      <c r="T710" s="214"/>
      <c r="AT710" s="215" t="s">
        <v>160</v>
      </c>
      <c r="AU710" s="215" t="s">
        <v>158</v>
      </c>
      <c r="AV710" s="11" t="s">
        <v>158</v>
      </c>
      <c r="AW710" s="11" t="s">
        <v>36</v>
      </c>
      <c r="AX710" s="11" t="s">
        <v>78</v>
      </c>
      <c r="AY710" s="215" t="s">
        <v>150</v>
      </c>
    </row>
    <row r="711" spans="2:65" s="1" customFormat="1" ht="16.5" customHeight="1">
      <c r="B711" s="42"/>
      <c r="C711" s="192" t="s">
        <v>1165</v>
      </c>
      <c r="D711" s="192" t="s">
        <v>152</v>
      </c>
      <c r="E711" s="193" t="s">
        <v>1166</v>
      </c>
      <c r="F711" s="194" t="s">
        <v>1167</v>
      </c>
      <c r="G711" s="195" t="s">
        <v>155</v>
      </c>
      <c r="H711" s="196">
        <v>4.8000000000000001E-2</v>
      </c>
      <c r="I711" s="197"/>
      <c r="J711" s="198">
        <f>ROUND(I711*H711,2)</f>
        <v>0</v>
      </c>
      <c r="K711" s="194" t="s">
        <v>156</v>
      </c>
      <c r="L711" s="62"/>
      <c r="M711" s="199" t="s">
        <v>23</v>
      </c>
      <c r="N711" s="200" t="s">
        <v>45</v>
      </c>
      <c r="O711" s="43"/>
      <c r="P711" s="201">
        <f>O711*H711</f>
        <v>0</v>
      </c>
      <c r="Q711" s="201">
        <v>0</v>
      </c>
      <c r="R711" s="201">
        <f>Q711*H711</f>
        <v>0</v>
      </c>
      <c r="S711" s="201">
        <v>1.8</v>
      </c>
      <c r="T711" s="202">
        <f>S711*H711</f>
        <v>8.6400000000000005E-2</v>
      </c>
      <c r="AR711" s="24" t="s">
        <v>157</v>
      </c>
      <c r="AT711" s="24" t="s">
        <v>152</v>
      </c>
      <c r="AU711" s="24" t="s">
        <v>158</v>
      </c>
      <c r="AY711" s="24" t="s">
        <v>150</v>
      </c>
      <c r="BE711" s="203">
        <f>IF(N711="základní",J711,0)</f>
        <v>0</v>
      </c>
      <c r="BF711" s="203">
        <f>IF(N711="snížená",J711,0)</f>
        <v>0</v>
      </c>
      <c r="BG711" s="203">
        <f>IF(N711="zákl. přenesená",J711,0)</f>
        <v>0</v>
      </c>
      <c r="BH711" s="203">
        <f>IF(N711="sníž. přenesená",J711,0)</f>
        <v>0</v>
      </c>
      <c r="BI711" s="203">
        <f>IF(N711="nulová",J711,0)</f>
        <v>0</v>
      </c>
      <c r="BJ711" s="24" t="s">
        <v>158</v>
      </c>
      <c r="BK711" s="203">
        <f>ROUND(I711*H711,2)</f>
        <v>0</v>
      </c>
      <c r="BL711" s="24" t="s">
        <v>157</v>
      </c>
      <c r="BM711" s="24" t="s">
        <v>1168</v>
      </c>
    </row>
    <row r="712" spans="2:65" s="11" customFormat="1" ht="13.5">
      <c r="B712" s="204"/>
      <c r="C712" s="205"/>
      <c r="D712" s="206" t="s">
        <v>160</v>
      </c>
      <c r="E712" s="207" t="s">
        <v>23</v>
      </c>
      <c r="F712" s="208" t="s">
        <v>1169</v>
      </c>
      <c r="G712" s="205"/>
      <c r="H712" s="209">
        <v>4.8000000000000001E-2</v>
      </c>
      <c r="I712" s="210"/>
      <c r="J712" s="205"/>
      <c r="K712" s="205"/>
      <c r="L712" s="211"/>
      <c r="M712" s="212"/>
      <c r="N712" s="213"/>
      <c r="O712" s="213"/>
      <c r="P712" s="213"/>
      <c r="Q712" s="213"/>
      <c r="R712" s="213"/>
      <c r="S712" s="213"/>
      <c r="T712" s="214"/>
      <c r="AT712" s="215" t="s">
        <v>160</v>
      </c>
      <c r="AU712" s="215" t="s">
        <v>158</v>
      </c>
      <c r="AV712" s="11" t="s">
        <v>158</v>
      </c>
      <c r="AW712" s="11" t="s">
        <v>36</v>
      </c>
      <c r="AX712" s="11" t="s">
        <v>78</v>
      </c>
      <c r="AY712" s="215" t="s">
        <v>150</v>
      </c>
    </row>
    <row r="713" spans="2:65" s="1" customFormat="1" ht="16.5" customHeight="1">
      <c r="B713" s="42"/>
      <c r="C713" s="192" t="s">
        <v>1170</v>
      </c>
      <c r="D713" s="192" t="s">
        <v>152</v>
      </c>
      <c r="E713" s="193" t="s">
        <v>1171</v>
      </c>
      <c r="F713" s="194" t="s">
        <v>1172</v>
      </c>
      <c r="G713" s="195" t="s">
        <v>330</v>
      </c>
      <c r="H713" s="196">
        <v>15</v>
      </c>
      <c r="I713" s="197"/>
      <c r="J713" s="198">
        <f>ROUND(I713*H713,2)</f>
        <v>0</v>
      </c>
      <c r="K713" s="194" t="s">
        <v>156</v>
      </c>
      <c r="L713" s="62"/>
      <c r="M713" s="199" t="s">
        <v>23</v>
      </c>
      <c r="N713" s="200" t="s">
        <v>45</v>
      </c>
      <c r="O713" s="43"/>
      <c r="P713" s="201">
        <f>O713*H713</f>
        <v>0</v>
      </c>
      <c r="Q713" s="201">
        <v>0</v>
      </c>
      <c r="R713" s="201">
        <f>Q713*H713</f>
        <v>0</v>
      </c>
      <c r="S713" s="201">
        <v>1.7999999999999999E-2</v>
      </c>
      <c r="T713" s="202">
        <f>S713*H713</f>
        <v>0.26999999999999996</v>
      </c>
      <c r="AR713" s="24" t="s">
        <v>157</v>
      </c>
      <c r="AT713" s="24" t="s">
        <v>152</v>
      </c>
      <c r="AU713" s="24" t="s">
        <v>158</v>
      </c>
      <c r="AY713" s="24" t="s">
        <v>150</v>
      </c>
      <c r="BE713" s="203">
        <f>IF(N713="základní",J713,0)</f>
        <v>0</v>
      </c>
      <c r="BF713" s="203">
        <f>IF(N713="snížená",J713,0)</f>
        <v>0</v>
      </c>
      <c r="BG713" s="203">
        <f>IF(N713="zákl. přenesená",J713,0)</f>
        <v>0</v>
      </c>
      <c r="BH713" s="203">
        <f>IF(N713="sníž. přenesená",J713,0)</f>
        <v>0</v>
      </c>
      <c r="BI713" s="203">
        <f>IF(N713="nulová",J713,0)</f>
        <v>0</v>
      </c>
      <c r="BJ713" s="24" t="s">
        <v>158</v>
      </c>
      <c r="BK713" s="203">
        <f>ROUND(I713*H713,2)</f>
        <v>0</v>
      </c>
      <c r="BL713" s="24" t="s">
        <v>157</v>
      </c>
      <c r="BM713" s="24" t="s">
        <v>1173</v>
      </c>
    </row>
    <row r="714" spans="2:65" s="11" customFormat="1" ht="13.5">
      <c r="B714" s="204"/>
      <c r="C714" s="205"/>
      <c r="D714" s="206" t="s">
        <v>160</v>
      </c>
      <c r="E714" s="207" t="s">
        <v>23</v>
      </c>
      <c r="F714" s="208" t="s">
        <v>496</v>
      </c>
      <c r="G714" s="205"/>
      <c r="H714" s="209">
        <v>10</v>
      </c>
      <c r="I714" s="210"/>
      <c r="J714" s="205"/>
      <c r="K714" s="205"/>
      <c r="L714" s="211"/>
      <c r="M714" s="212"/>
      <c r="N714" s="213"/>
      <c r="O714" s="213"/>
      <c r="P714" s="213"/>
      <c r="Q714" s="213"/>
      <c r="R714" s="213"/>
      <c r="S714" s="213"/>
      <c r="T714" s="214"/>
      <c r="AT714" s="215" t="s">
        <v>160</v>
      </c>
      <c r="AU714" s="215" t="s">
        <v>158</v>
      </c>
      <c r="AV714" s="11" t="s">
        <v>158</v>
      </c>
      <c r="AW714" s="11" t="s">
        <v>36</v>
      </c>
      <c r="AX714" s="11" t="s">
        <v>73</v>
      </c>
      <c r="AY714" s="215" t="s">
        <v>150</v>
      </c>
    </row>
    <row r="715" spans="2:65" s="11" customFormat="1" ht="13.5">
      <c r="B715" s="204"/>
      <c r="C715" s="205"/>
      <c r="D715" s="206" t="s">
        <v>160</v>
      </c>
      <c r="E715" s="207" t="s">
        <v>23</v>
      </c>
      <c r="F715" s="208" t="s">
        <v>497</v>
      </c>
      <c r="G715" s="205"/>
      <c r="H715" s="209">
        <v>5</v>
      </c>
      <c r="I715" s="210"/>
      <c r="J715" s="205"/>
      <c r="K715" s="205"/>
      <c r="L715" s="211"/>
      <c r="M715" s="212"/>
      <c r="N715" s="213"/>
      <c r="O715" s="213"/>
      <c r="P715" s="213"/>
      <c r="Q715" s="213"/>
      <c r="R715" s="213"/>
      <c r="S715" s="213"/>
      <c r="T715" s="214"/>
      <c r="AT715" s="215" t="s">
        <v>160</v>
      </c>
      <c r="AU715" s="215" t="s">
        <v>158</v>
      </c>
      <c r="AV715" s="11" t="s">
        <v>158</v>
      </c>
      <c r="AW715" s="11" t="s">
        <v>36</v>
      </c>
      <c r="AX715" s="11" t="s">
        <v>73</v>
      </c>
      <c r="AY715" s="215" t="s">
        <v>150</v>
      </c>
    </row>
    <row r="716" spans="2:65" s="12" customFormat="1" ht="13.5">
      <c r="B716" s="216"/>
      <c r="C716" s="217"/>
      <c r="D716" s="206" t="s">
        <v>160</v>
      </c>
      <c r="E716" s="218" t="s">
        <v>23</v>
      </c>
      <c r="F716" s="219" t="s">
        <v>163</v>
      </c>
      <c r="G716" s="217"/>
      <c r="H716" s="220">
        <v>15</v>
      </c>
      <c r="I716" s="221"/>
      <c r="J716" s="217"/>
      <c r="K716" s="217"/>
      <c r="L716" s="222"/>
      <c r="M716" s="223"/>
      <c r="N716" s="224"/>
      <c r="O716" s="224"/>
      <c r="P716" s="224"/>
      <c r="Q716" s="224"/>
      <c r="R716" s="224"/>
      <c r="S716" s="224"/>
      <c r="T716" s="225"/>
      <c r="AT716" s="226" t="s">
        <v>160</v>
      </c>
      <c r="AU716" s="226" t="s">
        <v>158</v>
      </c>
      <c r="AV716" s="12" t="s">
        <v>157</v>
      </c>
      <c r="AW716" s="12" t="s">
        <v>36</v>
      </c>
      <c r="AX716" s="12" t="s">
        <v>78</v>
      </c>
      <c r="AY716" s="226" t="s">
        <v>150</v>
      </c>
    </row>
    <row r="717" spans="2:65" s="1" customFormat="1" ht="25.5" customHeight="1">
      <c r="B717" s="42"/>
      <c r="C717" s="192" t="s">
        <v>1174</v>
      </c>
      <c r="D717" s="192" t="s">
        <v>152</v>
      </c>
      <c r="E717" s="193" t="s">
        <v>1175</v>
      </c>
      <c r="F717" s="194" t="s">
        <v>1176</v>
      </c>
      <c r="G717" s="195" t="s">
        <v>330</v>
      </c>
      <c r="H717" s="196">
        <v>7</v>
      </c>
      <c r="I717" s="197"/>
      <c r="J717" s="198">
        <f>ROUND(I717*H717,2)</f>
        <v>0</v>
      </c>
      <c r="K717" s="194" t="s">
        <v>156</v>
      </c>
      <c r="L717" s="62"/>
      <c r="M717" s="199" t="s">
        <v>23</v>
      </c>
      <c r="N717" s="200" t="s">
        <v>45</v>
      </c>
      <c r="O717" s="43"/>
      <c r="P717" s="201">
        <f>O717*H717</f>
        <v>0</v>
      </c>
      <c r="Q717" s="201">
        <v>0</v>
      </c>
      <c r="R717" s="201">
        <f>Q717*H717</f>
        <v>0</v>
      </c>
      <c r="S717" s="201">
        <v>2.1999999999999999E-2</v>
      </c>
      <c r="T717" s="202">
        <f>S717*H717</f>
        <v>0.154</v>
      </c>
      <c r="AR717" s="24" t="s">
        <v>157</v>
      </c>
      <c r="AT717" s="24" t="s">
        <v>152</v>
      </c>
      <c r="AU717" s="24" t="s">
        <v>158</v>
      </c>
      <c r="AY717" s="24" t="s">
        <v>150</v>
      </c>
      <c r="BE717" s="203">
        <f>IF(N717="základní",J717,0)</f>
        <v>0</v>
      </c>
      <c r="BF717" s="203">
        <f>IF(N717="snížená",J717,0)</f>
        <v>0</v>
      </c>
      <c r="BG717" s="203">
        <f>IF(N717="zákl. přenesená",J717,0)</f>
        <v>0</v>
      </c>
      <c r="BH717" s="203">
        <f>IF(N717="sníž. přenesená",J717,0)</f>
        <v>0</v>
      </c>
      <c r="BI717" s="203">
        <f>IF(N717="nulová",J717,0)</f>
        <v>0</v>
      </c>
      <c r="BJ717" s="24" t="s">
        <v>158</v>
      </c>
      <c r="BK717" s="203">
        <f>ROUND(I717*H717,2)</f>
        <v>0</v>
      </c>
      <c r="BL717" s="24" t="s">
        <v>157</v>
      </c>
      <c r="BM717" s="24" t="s">
        <v>1177</v>
      </c>
    </row>
    <row r="718" spans="2:65" s="11" customFormat="1" ht="13.5">
      <c r="B718" s="204"/>
      <c r="C718" s="205"/>
      <c r="D718" s="206" t="s">
        <v>160</v>
      </c>
      <c r="E718" s="207" t="s">
        <v>23</v>
      </c>
      <c r="F718" s="208" t="s">
        <v>1178</v>
      </c>
      <c r="G718" s="205"/>
      <c r="H718" s="209">
        <v>7</v>
      </c>
      <c r="I718" s="210"/>
      <c r="J718" s="205"/>
      <c r="K718" s="205"/>
      <c r="L718" s="211"/>
      <c r="M718" s="212"/>
      <c r="N718" s="213"/>
      <c r="O718" s="213"/>
      <c r="P718" s="213"/>
      <c r="Q718" s="213"/>
      <c r="R718" s="213"/>
      <c r="S718" s="213"/>
      <c r="T718" s="214"/>
      <c r="AT718" s="215" t="s">
        <v>160</v>
      </c>
      <c r="AU718" s="215" t="s">
        <v>158</v>
      </c>
      <c r="AV718" s="11" t="s">
        <v>158</v>
      </c>
      <c r="AW718" s="11" t="s">
        <v>36</v>
      </c>
      <c r="AX718" s="11" t="s">
        <v>78</v>
      </c>
      <c r="AY718" s="215" t="s">
        <v>150</v>
      </c>
    </row>
    <row r="719" spans="2:65" s="1" customFormat="1" ht="25.5" customHeight="1">
      <c r="B719" s="42"/>
      <c r="C719" s="192" t="s">
        <v>1179</v>
      </c>
      <c r="D719" s="192" t="s">
        <v>152</v>
      </c>
      <c r="E719" s="193" t="s">
        <v>1180</v>
      </c>
      <c r="F719" s="194" t="s">
        <v>1181</v>
      </c>
      <c r="G719" s="195" t="s">
        <v>277</v>
      </c>
      <c r="H719" s="196">
        <v>1</v>
      </c>
      <c r="I719" s="197"/>
      <c r="J719" s="198">
        <f>ROUND(I719*H719,2)</f>
        <v>0</v>
      </c>
      <c r="K719" s="194" t="s">
        <v>23</v>
      </c>
      <c r="L719" s="62"/>
      <c r="M719" s="199" t="s">
        <v>23</v>
      </c>
      <c r="N719" s="200" t="s">
        <v>45</v>
      </c>
      <c r="O719" s="43"/>
      <c r="P719" s="201">
        <f>O719*H719</f>
        <v>0</v>
      </c>
      <c r="Q719" s="201">
        <v>0</v>
      </c>
      <c r="R719" s="201">
        <f>Q719*H719</f>
        <v>0</v>
      </c>
      <c r="S719" s="201">
        <v>0</v>
      </c>
      <c r="T719" s="202">
        <f>S719*H719</f>
        <v>0</v>
      </c>
      <c r="AR719" s="24" t="s">
        <v>157</v>
      </c>
      <c r="AT719" s="24" t="s">
        <v>152</v>
      </c>
      <c r="AU719" s="24" t="s">
        <v>158</v>
      </c>
      <c r="AY719" s="24" t="s">
        <v>150</v>
      </c>
      <c r="BE719" s="203">
        <f>IF(N719="základní",J719,0)</f>
        <v>0</v>
      </c>
      <c r="BF719" s="203">
        <f>IF(N719="snížená",J719,0)</f>
        <v>0</v>
      </c>
      <c r="BG719" s="203">
        <f>IF(N719="zákl. přenesená",J719,0)</f>
        <v>0</v>
      </c>
      <c r="BH719" s="203">
        <f>IF(N719="sníž. přenesená",J719,0)</f>
        <v>0</v>
      </c>
      <c r="BI719" s="203">
        <f>IF(N719="nulová",J719,0)</f>
        <v>0</v>
      </c>
      <c r="BJ719" s="24" t="s">
        <v>158</v>
      </c>
      <c r="BK719" s="203">
        <f>ROUND(I719*H719,2)</f>
        <v>0</v>
      </c>
      <c r="BL719" s="24" t="s">
        <v>157</v>
      </c>
      <c r="BM719" s="24" t="s">
        <v>1182</v>
      </c>
    </row>
    <row r="720" spans="2:65" s="1" customFormat="1" ht="25.5" customHeight="1">
      <c r="B720" s="42"/>
      <c r="C720" s="192" t="s">
        <v>1183</v>
      </c>
      <c r="D720" s="192" t="s">
        <v>152</v>
      </c>
      <c r="E720" s="193" t="s">
        <v>1184</v>
      </c>
      <c r="F720" s="194" t="s">
        <v>1185</v>
      </c>
      <c r="G720" s="195" t="s">
        <v>172</v>
      </c>
      <c r="H720" s="196">
        <v>17.733000000000001</v>
      </c>
      <c r="I720" s="197"/>
      <c r="J720" s="198">
        <f>ROUND(I720*H720,2)</f>
        <v>0</v>
      </c>
      <c r="K720" s="194" t="s">
        <v>156</v>
      </c>
      <c r="L720" s="62"/>
      <c r="M720" s="199" t="s">
        <v>23</v>
      </c>
      <c r="N720" s="200" t="s">
        <v>45</v>
      </c>
      <c r="O720" s="43"/>
      <c r="P720" s="201">
        <f>O720*H720</f>
        <v>0</v>
      </c>
      <c r="Q720" s="201">
        <v>0</v>
      </c>
      <c r="R720" s="201">
        <f>Q720*H720</f>
        <v>0</v>
      </c>
      <c r="S720" s="201">
        <v>4.0000000000000001E-3</v>
      </c>
      <c r="T720" s="202">
        <f>S720*H720</f>
        <v>7.0932000000000009E-2</v>
      </c>
      <c r="AR720" s="24" t="s">
        <v>157</v>
      </c>
      <c r="AT720" s="24" t="s">
        <v>152</v>
      </c>
      <c r="AU720" s="24" t="s">
        <v>158</v>
      </c>
      <c r="AY720" s="24" t="s">
        <v>150</v>
      </c>
      <c r="BE720" s="203">
        <f>IF(N720="základní",J720,0)</f>
        <v>0</v>
      </c>
      <c r="BF720" s="203">
        <f>IF(N720="snížená",J720,0)</f>
        <v>0</v>
      </c>
      <c r="BG720" s="203">
        <f>IF(N720="zákl. přenesená",J720,0)</f>
        <v>0</v>
      </c>
      <c r="BH720" s="203">
        <f>IF(N720="sníž. přenesená",J720,0)</f>
        <v>0</v>
      </c>
      <c r="BI720" s="203">
        <f>IF(N720="nulová",J720,0)</f>
        <v>0</v>
      </c>
      <c r="BJ720" s="24" t="s">
        <v>158</v>
      </c>
      <c r="BK720" s="203">
        <f>ROUND(I720*H720,2)</f>
        <v>0</v>
      </c>
      <c r="BL720" s="24" t="s">
        <v>157</v>
      </c>
      <c r="BM720" s="24" t="s">
        <v>1186</v>
      </c>
    </row>
    <row r="721" spans="2:65" s="11" customFormat="1" ht="13.5">
      <c r="B721" s="204"/>
      <c r="C721" s="205"/>
      <c r="D721" s="206" t="s">
        <v>160</v>
      </c>
      <c r="E721" s="207" t="s">
        <v>23</v>
      </c>
      <c r="F721" s="208" t="s">
        <v>1187</v>
      </c>
      <c r="G721" s="205"/>
      <c r="H721" s="209">
        <v>17.733000000000001</v>
      </c>
      <c r="I721" s="210"/>
      <c r="J721" s="205"/>
      <c r="K721" s="205"/>
      <c r="L721" s="211"/>
      <c r="M721" s="212"/>
      <c r="N721" s="213"/>
      <c r="O721" s="213"/>
      <c r="P721" s="213"/>
      <c r="Q721" s="213"/>
      <c r="R721" s="213"/>
      <c r="S721" s="213"/>
      <c r="T721" s="214"/>
      <c r="AT721" s="215" t="s">
        <v>160</v>
      </c>
      <c r="AU721" s="215" t="s">
        <v>158</v>
      </c>
      <c r="AV721" s="11" t="s">
        <v>158</v>
      </c>
      <c r="AW721" s="11" t="s">
        <v>36</v>
      </c>
      <c r="AX721" s="11" t="s">
        <v>78</v>
      </c>
      <c r="AY721" s="215" t="s">
        <v>150</v>
      </c>
    </row>
    <row r="722" spans="2:65" s="1" customFormat="1" ht="25.5" customHeight="1">
      <c r="B722" s="42"/>
      <c r="C722" s="192" t="s">
        <v>1188</v>
      </c>
      <c r="D722" s="192" t="s">
        <v>152</v>
      </c>
      <c r="E722" s="193" t="s">
        <v>1189</v>
      </c>
      <c r="F722" s="194" t="s">
        <v>1190</v>
      </c>
      <c r="G722" s="195" t="s">
        <v>172</v>
      </c>
      <c r="H722" s="196">
        <v>231.00899999999999</v>
      </c>
      <c r="I722" s="197"/>
      <c r="J722" s="198">
        <f>ROUND(I722*H722,2)</f>
        <v>0</v>
      </c>
      <c r="K722" s="194" t="s">
        <v>156</v>
      </c>
      <c r="L722" s="62"/>
      <c r="M722" s="199" t="s">
        <v>23</v>
      </c>
      <c r="N722" s="200" t="s">
        <v>45</v>
      </c>
      <c r="O722" s="43"/>
      <c r="P722" s="201">
        <f>O722*H722</f>
        <v>0</v>
      </c>
      <c r="Q722" s="201">
        <v>0</v>
      </c>
      <c r="R722" s="201">
        <f>Q722*H722</f>
        <v>0</v>
      </c>
      <c r="S722" s="201">
        <v>0.01</v>
      </c>
      <c r="T722" s="202">
        <f>S722*H722</f>
        <v>2.3100899999999998</v>
      </c>
      <c r="AR722" s="24" t="s">
        <v>157</v>
      </c>
      <c r="AT722" s="24" t="s">
        <v>152</v>
      </c>
      <c r="AU722" s="24" t="s">
        <v>158</v>
      </c>
      <c r="AY722" s="24" t="s">
        <v>150</v>
      </c>
      <c r="BE722" s="203">
        <f>IF(N722="základní",J722,0)</f>
        <v>0</v>
      </c>
      <c r="BF722" s="203">
        <f>IF(N722="snížená",J722,0)</f>
        <v>0</v>
      </c>
      <c r="BG722" s="203">
        <f>IF(N722="zákl. přenesená",J722,0)</f>
        <v>0</v>
      </c>
      <c r="BH722" s="203">
        <f>IF(N722="sníž. přenesená",J722,0)</f>
        <v>0</v>
      </c>
      <c r="BI722" s="203">
        <f>IF(N722="nulová",J722,0)</f>
        <v>0</v>
      </c>
      <c r="BJ722" s="24" t="s">
        <v>158</v>
      </c>
      <c r="BK722" s="203">
        <f>ROUND(I722*H722,2)</f>
        <v>0</v>
      </c>
      <c r="BL722" s="24" t="s">
        <v>157</v>
      </c>
      <c r="BM722" s="24" t="s">
        <v>1191</v>
      </c>
    </row>
    <row r="723" spans="2:65" s="11" customFormat="1" ht="13.5">
      <c r="B723" s="204"/>
      <c r="C723" s="205"/>
      <c r="D723" s="206" t="s">
        <v>160</v>
      </c>
      <c r="E723" s="207" t="s">
        <v>23</v>
      </c>
      <c r="F723" s="208" t="s">
        <v>451</v>
      </c>
      <c r="G723" s="205"/>
      <c r="H723" s="209">
        <v>231.00899999999999</v>
      </c>
      <c r="I723" s="210"/>
      <c r="J723" s="205"/>
      <c r="K723" s="205"/>
      <c r="L723" s="211"/>
      <c r="M723" s="212"/>
      <c r="N723" s="213"/>
      <c r="O723" s="213"/>
      <c r="P723" s="213"/>
      <c r="Q723" s="213"/>
      <c r="R723" s="213"/>
      <c r="S723" s="213"/>
      <c r="T723" s="214"/>
      <c r="AT723" s="215" t="s">
        <v>160</v>
      </c>
      <c r="AU723" s="215" t="s">
        <v>158</v>
      </c>
      <c r="AV723" s="11" t="s">
        <v>158</v>
      </c>
      <c r="AW723" s="11" t="s">
        <v>36</v>
      </c>
      <c r="AX723" s="11" t="s">
        <v>78</v>
      </c>
      <c r="AY723" s="215" t="s">
        <v>150</v>
      </c>
    </row>
    <row r="724" spans="2:65" s="1" customFormat="1" ht="25.5" customHeight="1">
      <c r="B724" s="42"/>
      <c r="C724" s="192" t="s">
        <v>1192</v>
      </c>
      <c r="D724" s="192" t="s">
        <v>152</v>
      </c>
      <c r="E724" s="193" t="s">
        <v>1193</v>
      </c>
      <c r="F724" s="194" t="s">
        <v>1194</v>
      </c>
      <c r="G724" s="195" t="s">
        <v>172</v>
      </c>
      <c r="H724" s="196">
        <v>30.867000000000001</v>
      </c>
      <c r="I724" s="197"/>
      <c r="J724" s="198">
        <f>ROUND(I724*H724,2)</f>
        <v>0</v>
      </c>
      <c r="K724" s="194" t="s">
        <v>156</v>
      </c>
      <c r="L724" s="62"/>
      <c r="M724" s="199" t="s">
        <v>23</v>
      </c>
      <c r="N724" s="200" t="s">
        <v>45</v>
      </c>
      <c r="O724" s="43"/>
      <c r="P724" s="201">
        <f>O724*H724</f>
        <v>0</v>
      </c>
      <c r="Q724" s="201">
        <v>0</v>
      </c>
      <c r="R724" s="201">
        <f>Q724*H724</f>
        <v>0</v>
      </c>
      <c r="S724" s="201">
        <v>4.5999999999999999E-2</v>
      </c>
      <c r="T724" s="202">
        <f>S724*H724</f>
        <v>1.4198820000000001</v>
      </c>
      <c r="AR724" s="24" t="s">
        <v>157</v>
      </c>
      <c r="AT724" s="24" t="s">
        <v>152</v>
      </c>
      <c r="AU724" s="24" t="s">
        <v>158</v>
      </c>
      <c r="AY724" s="24" t="s">
        <v>150</v>
      </c>
      <c r="BE724" s="203">
        <f>IF(N724="základní",J724,0)</f>
        <v>0</v>
      </c>
      <c r="BF724" s="203">
        <f>IF(N724="snížená",J724,0)</f>
        <v>0</v>
      </c>
      <c r="BG724" s="203">
        <f>IF(N724="zákl. přenesená",J724,0)</f>
        <v>0</v>
      </c>
      <c r="BH724" s="203">
        <f>IF(N724="sníž. přenesená",J724,0)</f>
        <v>0</v>
      </c>
      <c r="BI724" s="203">
        <f>IF(N724="nulová",J724,0)</f>
        <v>0</v>
      </c>
      <c r="BJ724" s="24" t="s">
        <v>158</v>
      </c>
      <c r="BK724" s="203">
        <f>ROUND(I724*H724,2)</f>
        <v>0</v>
      </c>
      <c r="BL724" s="24" t="s">
        <v>157</v>
      </c>
      <c r="BM724" s="24" t="s">
        <v>1195</v>
      </c>
    </row>
    <row r="725" spans="2:65" s="11" customFormat="1" ht="13.5">
      <c r="B725" s="204"/>
      <c r="C725" s="205"/>
      <c r="D725" s="206" t="s">
        <v>160</v>
      </c>
      <c r="E725" s="207" t="s">
        <v>23</v>
      </c>
      <c r="F725" s="208" t="s">
        <v>1196</v>
      </c>
      <c r="G725" s="205"/>
      <c r="H725" s="209">
        <v>15.161</v>
      </c>
      <c r="I725" s="210"/>
      <c r="J725" s="205"/>
      <c r="K725" s="205"/>
      <c r="L725" s="211"/>
      <c r="M725" s="212"/>
      <c r="N725" s="213"/>
      <c r="O725" s="213"/>
      <c r="P725" s="213"/>
      <c r="Q725" s="213"/>
      <c r="R725" s="213"/>
      <c r="S725" s="213"/>
      <c r="T725" s="214"/>
      <c r="AT725" s="215" t="s">
        <v>160</v>
      </c>
      <c r="AU725" s="215" t="s">
        <v>158</v>
      </c>
      <c r="AV725" s="11" t="s">
        <v>158</v>
      </c>
      <c r="AW725" s="11" t="s">
        <v>36</v>
      </c>
      <c r="AX725" s="11" t="s">
        <v>73</v>
      </c>
      <c r="AY725" s="215" t="s">
        <v>150</v>
      </c>
    </row>
    <row r="726" spans="2:65" s="11" customFormat="1" ht="13.5">
      <c r="B726" s="204"/>
      <c r="C726" s="205"/>
      <c r="D726" s="206" t="s">
        <v>160</v>
      </c>
      <c r="E726" s="207" t="s">
        <v>23</v>
      </c>
      <c r="F726" s="208" t="s">
        <v>1197</v>
      </c>
      <c r="G726" s="205"/>
      <c r="H726" s="209">
        <v>4.6859999999999999</v>
      </c>
      <c r="I726" s="210"/>
      <c r="J726" s="205"/>
      <c r="K726" s="205"/>
      <c r="L726" s="211"/>
      <c r="M726" s="212"/>
      <c r="N726" s="213"/>
      <c r="O726" s="213"/>
      <c r="P726" s="213"/>
      <c r="Q726" s="213"/>
      <c r="R726" s="213"/>
      <c r="S726" s="213"/>
      <c r="T726" s="214"/>
      <c r="AT726" s="215" t="s">
        <v>160</v>
      </c>
      <c r="AU726" s="215" t="s">
        <v>158</v>
      </c>
      <c r="AV726" s="11" t="s">
        <v>158</v>
      </c>
      <c r="AW726" s="11" t="s">
        <v>36</v>
      </c>
      <c r="AX726" s="11" t="s">
        <v>73</v>
      </c>
      <c r="AY726" s="215" t="s">
        <v>150</v>
      </c>
    </row>
    <row r="727" spans="2:65" s="14" customFormat="1" ht="13.5">
      <c r="B727" s="247"/>
      <c r="C727" s="248"/>
      <c r="D727" s="206" t="s">
        <v>160</v>
      </c>
      <c r="E727" s="249" t="s">
        <v>23</v>
      </c>
      <c r="F727" s="250" t="s">
        <v>449</v>
      </c>
      <c r="G727" s="248"/>
      <c r="H727" s="251">
        <v>19.847000000000001</v>
      </c>
      <c r="I727" s="252"/>
      <c r="J727" s="248"/>
      <c r="K727" s="248"/>
      <c r="L727" s="253"/>
      <c r="M727" s="254"/>
      <c r="N727" s="255"/>
      <c r="O727" s="255"/>
      <c r="P727" s="255"/>
      <c r="Q727" s="255"/>
      <c r="R727" s="255"/>
      <c r="S727" s="255"/>
      <c r="T727" s="256"/>
      <c r="AT727" s="257" t="s">
        <v>160</v>
      </c>
      <c r="AU727" s="257" t="s">
        <v>158</v>
      </c>
      <c r="AV727" s="14" t="s">
        <v>169</v>
      </c>
      <c r="AW727" s="14" t="s">
        <v>36</v>
      </c>
      <c r="AX727" s="14" t="s">
        <v>73</v>
      </c>
      <c r="AY727" s="257" t="s">
        <v>150</v>
      </c>
    </row>
    <row r="728" spans="2:65" s="11" customFormat="1" ht="13.5">
      <c r="B728" s="204"/>
      <c r="C728" s="205"/>
      <c r="D728" s="206" t="s">
        <v>160</v>
      </c>
      <c r="E728" s="207" t="s">
        <v>23</v>
      </c>
      <c r="F728" s="208" t="s">
        <v>1198</v>
      </c>
      <c r="G728" s="205"/>
      <c r="H728" s="209">
        <v>2.46</v>
      </c>
      <c r="I728" s="210"/>
      <c r="J728" s="205"/>
      <c r="K728" s="205"/>
      <c r="L728" s="211"/>
      <c r="M728" s="212"/>
      <c r="N728" s="213"/>
      <c r="O728" s="213"/>
      <c r="P728" s="213"/>
      <c r="Q728" s="213"/>
      <c r="R728" s="213"/>
      <c r="S728" s="213"/>
      <c r="T728" s="214"/>
      <c r="AT728" s="215" t="s">
        <v>160</v>
      </c>
      <c r="AU728" s="215" t="s">
        <v>158</v>
      </c>
      <c r="AV728" s="11" t="s">
        <v>158</v>
      </c>
      <c r="AW728" s="11" t="s">
        <v>36</v>
      </c>
      <c r="AX728" s="11" t="s">
        <v>73</v>
      </c>
      <c r="AY728" s="215" t="s">
        <v>150</v>
      </c>
    </row>
    <row r="729" spans="2:65" s="11" customFormat="1" ht="13.5">
      <c r="B729" s="204"/>
      <c r="C729" s="205"/>
      <c r="D729" s="206" t="s">
        <v>160</v>
      </c>
      <c r="E729" s="207" t="s">
        <v>23</v>
      </c>
      <c r="F729" s="208" t="s">
        <v>1199</v>
      </c>
      <c r="G729" s="205"/>
      <c r="H729" s="209">
        <v>4.24</v>
      </c>
      <c r="I729" s="210"/>
      <c r="J729" s="205"/>
      <c r="K729" s="205"/>
      <c r="L729" s="211"/>
      <c r="M729" s="212"/>
      <c r="N729" s="213"/>
      <c r="O729" s="213"/>
      <c r="P729" s="213"/>
      <c r="Q729" s="213"/>
      <c r="R729" s="213"/>
      <c r="S729" s="213"/>
      <c r="T729" s="214"/>
      <c r="AT729" s="215" t="s">
        <v>160</v>
      </c>
      <c r="AU729" s="215" t="s">
        <v>158</v>
      </c>
      <c r="AV729" s="11" t="s">
        <v>158</v>
      </c>
      <c r="AW729" s="11" t="s">
        <v>36</v>
      </c>
      <c r="AX729" s="11" t="s">
        <v>73</v>
      </c>
      <c r="AY729" s="215" t="s">
        <v>150</v>
      </c>
    </row>
    <row r="730" spans="2:65" s="11" customFormat="1" ht="13.5">
      <c r="B730" s="204"/>
      <c r="C730" s="205"/>
      <c r="D730" s="206" t="s">
        <v>160</v>
      </c>
      <c r="E730" s="207" t="s">
        <v>23</v>
      </c>
      <c r="F730" s="208" t="s">
        <v>1200</v>
      </c>
      <c r="G730" s="205"/>
      <c r="H730" s="209">
        <v>4.32</v>
      </c>
      <c r="I730" s="210"/>
      <c r="J730" s="205"/>
      <c r="K730" s="205"/>
      <c r="L730" s="211"/>
      <c r="M730" s="212"/>
      <c r="N730" s="213"/>
      <c r="O730" s="213"/>
      <c r="P730" s="213"/>
      <c r="Q730" s="213"/>
      <c r="R730" s="213"/>
      <c r="S730" s="213"/>
      <c r="T730" s="214"/>
      <c r="AT730" s="215" t="s">
        <v>160</v>
      </c>
      <c r="AU730" s="215" t="s">
        <v>158</v>
      </c>
      <c r="AV730" s="11" t="s">
        <v>158</v>
      </c>
      <c r="AW730" s="11" t="s">
        <v>36</v>
      </c>
      <c r="AX730" s="11" t="s">
        <v>73</v>
      </c>
      <c r="AY730" s="215" t="s">
        <v>150</v>
      </c>
    </row>
    <row r="731" spans="2:65" s="14" customFormat="1" ht="13.5">
      <c r="B731" s="247"/>
      <c r="C731" s="248"/>
      <c r="D731" s="206" t="s">
        <v>160</v>
      </c>
      <c r="E731" s="249" t="s">
        <v>23</v>
      </c>
      <c r="F731" s="250" t="s">
        <v>449</v>
      </c>
      <c r="G731" s="248"/>
      <c r="H731" s="251">
        <v>11.02</v>
      </c>
      <c r="I731" s="252"/>
      <c r="J731" s="248"/>
      <c r="K731" s="248"/>
      <c r="L731" s="253"/>
      <c r="M731" s="254"/>
      <c r="N731" s="255"/>
      <c r="O731" s="255"/>
      <c r="P731" s="255"/>
      <c r="Q731" s="255"/>
      <c r="R731" s="255"/>
      <c r="S731" s="255"/>
      <c r="T731" s="256"/>
      <c r="AT731" s="257" t="s">
        <v>160</v>
      </c>
      <c r="AU731" s="257" t="s">
        <v>158</v>
      </c>
      <c r="AV731" s="14" t="s">
        <v>169</v>
      </c>
      <c r="AW731" s="14" t="s">
        <v>36</v>
      </c>
      <c r="AX731" s="14" t="s">
        <v>73</v>
      </c>
      <c r="AY731" s="257" t="s">
        <v>150</v>
      </c>
    </row>
    <row r="732" spans="2:65" s="12" customFormat="1" ht="13.5">
      <c r="B732" s="216"/>
      <c r="C732" s="217"/>
      <c r="D732" s="206" t="s">
        <v>160</v>
      </c>
      <c r="E732" s="218" t="s">
        <v>23</v>
      </c>
      <c r="F732" s="219" t="s">
        <v>163</v>
      </c>
      <c r="G732" s="217"/>
      <c r="H732" s="220">
        <v>30.867000000000001</v>
      </c>
      <c r="I732" s="221"/>
      <c r="J732" s="217"/>
      <c r="K732" s="217"/>
      <c r="L732" s="222"/>
      <c r="M732" s="223"/>
      <c r="N732" s="224"/>
      <c r="O732" s="224"/>
      <c r="P732" s="224"/>
      <c r="Q732" s="224"/>
      <c r="R732" s="224"/>
      <c r="S732" s="224"/>
      <c r="T732" s="225"/>
      <c r="AT732" s="226" t="s">
        <v>160</v>
      </c>
      <c r="AU732" s="226" t="s">
        <v>158</v>
      </c>
      <c r="AV732" s="12" t="s">
        <v>157</v>
      </c>
      <c r="AW732" s="12" t="s">
        <v>36</v>
      </c>
      <c r="AX732" s="12" t="s">
        <v>78</v>
      </c>
      <c r="AY732" s="226" t="s">
        <v>150</v>
      </c>
    </row>
    <row r="733" spans="2:65" s="1" customFormat="1" ht="25.5" customHeight="1">
      <c r="B733" s="42"/>
      <c r="C733" s="192" t="s">
        <v>1201</v>
      </c>
      <c r="D733" s="192" t="s">
        <v>152</v>
      </c>
      <c r="E733" s="193" t="s">
        <v>1202</v>
      </c>
      <c r="F733" s="194" t="s">
        <v>1203</v>
      </c>
      <c r="G733" s="195" t="s">
        <v>172</v>
      </c>
      <c r="H733" s="196">
        <v>164.39699999999999</v>
      </c>
      <c r="I733" s="197"/>
      <c r="J733" s="198">
        <f>ROUND(I733*H733,2)</f>
        <v>0</v>
      </c>
      <c r="K733" s="194" t="s">
        <v>156</v>
      </c>
      <c r="L733" s="62"/>
      <c r="M733" s="199" t="s">
        <v>23</v>
      </c>
      <c r="N733" s="200" t="s">
        <v>45</v>
      </c>
      <c r="O733" s="43"/>
      <c r="P733" s="201">
        <f>O733*H733</f>
        <v>0</v>
      </c>
      <c r="Q733" s="201">
        <v>0</v>
      </c>
      <c r="R733" s="201">
        <f>Q733*H733</f>
        <v>0</v>
      </c>
      <c r="S733" s="201">
        <v>5.0000000000000001E-3</v>
      </c>
      <c r="T733" s="202">
        <f>S733*H733</f>
        <v>0.82198499999999997</v>
      </c>
      <c r="AR733" s="24" t="s">
        <v>157</v>
      </c>
      <c r="AT733" s="24" t="s">
        <v>152</v>
      </c>
      <c r="AU733" s="24" t="s">
        <v>158</v>
      </c>
      <c r="AY733" s="24" t="s">
        <v>150</v>
      </c>
      <c r="BE733" s="203">
        <f>IF(N733="základní",J733,0)</f>
        <v>0</v>
      </c>
      <c r="BF733" s="203">
        <f>IF(N733="snížená",J733,0)</f>
        <v>0</v>
      </c>
      <c r="BG733" s="203">
        <f>IF(N733="zákl. přenesená",J733,0)</f>
        <v>0</v>
      </c>
      <c r="BH733" s="203">
        <f>IF(N733="sníž. přenesená",J733,0)</f>
        <v>0</v>
      </c>
      <c r="BI733" s="203">
        <f>IF(N733="nulová",J733,0)</f>
        <v>0</v>
      </c>
      <c r="BJ733" s="24" t="s">
        <v>158</v>
      </c>
      <c r="BK733" s="203">
        <f>ROUND(I733*H733,2)</f>
        <v>0</v>
      </c>
      <c r="BL733" s="24" t="s">
        <v>157</v>
      </c>
      <c r="BM733" s="24" t="s">
        <v>1204</v>
      </c>
    </row>
    <row r="734" spans="2:65" s="11" customFormat="1" ht="13.5">
      <c r="B734" s="204"/>
      <c r="C734" s="205"/>
      <c r="D734" s="206" t="s">
        <v>160</v>
      </c>
      <c r="E734" s="207" t="s">
        <v>23</v>
      </c>
      <c r="F734" s="208" t="s">
        <v>1205</v>
      </c>
      <c r="G734" s="205"/>
      <c r="H734" s="209">
        <v>203.626</v>
      </c>
      <c r="I734" s="210"/>
      <c r="J734" s="205"/>
      <c r="K734" s="205"/>
      <c r="L734" s="211"/>
      <c r="M734" s="212"/>
      <c r="N734" s="213"/>
      <c r="O734" s="213"/>
      <c r="P734" s="213"/>
      <c r="Q734" s="213"/>
      <c r="R734" s="213"/>
      <c r="S734" s="213"/>
      <c r="T734" s="214"/>
      <c r="AT734" s="215" t="s">
        <v>160</v>
      </c>
      <c r="AU734" s="215" t="s">
        <v>158</v>
      </c>
      <c r="AV734" s="11" t="s">
        <v>158</v>
      </c>
      <c r="AW734" s="11" t="s">
        <v>36</v>
      </c>
      <c r="AX734" s="11" t="s">
        <v>73</v>
      </c>
      <c r="AY734" s="215" t="s">
        <v>150</v>
      </c>
    </row>
    <row r="735" spans="2:65" s="11" customFormat="1" ht="13.5">
      <c r="B735" s="204"/>
      <c r="C735" s="205"/>
      <c r="D735" s="206" t="s">
        <v>160</v>
      </c>
      <c r="E735" s="207" t="s">
        <v>23</v>
      </c>
      <c r="F735" s="208" t="s">
        <v>704</v>
      </c>
      <c r="G735" s="205"/>
      <c r="H735" s="209">
        <v>-39.228999999999999</v>
      </c>
      <c r="I735" s="210"/>
      <c r="J735" s="205"/>
      <c r="K735" s="205"/>
      <c r="L735" s="211"/>
      <c r="M735" s="212"/>
      <c r="N735" s="213"/>
      <c r="O735" s="213"/>
      <c r="P735" s="213"/>
      <c r="Q735" s="213"/>
      <c r="R735" s="213"/>
      <c r="S735" s="213"/>
      <c r="T735" s="214"/>
      <c r="AT735" s="215" t="s">
        <v>160</v>
      </c>
      <c r="AU735" s="215" t="s">
        <v>158</v>
      </c>
      <c r="AV735" s="11" t="s">
        <v>158</v>
      </c>
      <c r="AW735" s="11" t="s">
        <v>36</v>
      </c>
      <c r="AX735" s="11" t="s">
        <v>73</v>
      </c>
      <c r="AY735" s="215" t="s">
        <v>150</v>
      </c>
    </row>
    <row r="736" spans="2:65" s="12" customFormat="1" ht="13.5">
      <c r="B736" s="216"/>
      <c r="C736" s="217"/>
      <c r="D736" s="206" t="s">
        <v>160</v>
      </c>
      <c r="E736" s="218" t="s">
        <v>23</v>
      </c>
      <c r="F736" s="219" t="s">
        <v>163</v>
      </c>
      <c r="G736" s="217"/>
      <c r="H736" s="220">
        <v>164.39699999999999</v>
      </c>
      <c r="I736" s="221"/>
      <c r="J736" s="217"/>
      <c r="K736" s="217"/>
      <c r="L736" s="222"/>
      <c r="M736" s="223"/>
      <c r="N736" s="224"/>
      <c r="O736" s="224"/>
      <c r="P736" s="224"/>
      <c r="Q736" s="224"/>
      <c r="R736" s="224"/>
      <c r="S736" s="224"/>
      <c r="T736" s="225"/>
      <c r="AT736" s="226" t="s">
        <v>160</v>
      </c>
      <c r="AU736" s="226" t="s">
        <v>158</v>
      </c>
      <c r="AV736" s="12" t="s">
        <v>157</v>
      </c>
      <c r="AW736" s="12" t="s">
        <v>36</v>
      </c>
      <c r="AX736" s="12" t="s">
        <v>78</v>
      </c>
      <c r="AY736" s="226" t="s">
        <v>150</v>
      </c>
    </row>
    <row r="737" spans="2:65" s="1" customFormat="1" ht="25.5" customHeight="1">
      <c r="B737" s="42"/>
      <c r="C737" s="192" t="s">
        <v>1206</v>
      </c>
      <c r="D737" s="192" t="s">
        <v>152</v>
      </c>
      <c r="E737" s="193" t="s">
        <v>1207</v>
      </c>
      <c r="F737" s="194" t="s">
        <v>1208</v>
      </c>
      <c r="G737" s="195" t="s">
        <v>172</v>
      </c>
      <c r="H737" s="196">
        <v>32</v>
      </c>
      <c r="I737" s="197"/>
      <c r="J737" s="198">
        <f>ROUND(I737*H737,2)</f>
        <v>0</v>
      </c>
      <c r="K737" s="194" t="s">
        <v>156</v>
      </c>
      <c r="L737" s="62"/>
      <c r="M737" s="199" t="s">
        <v>23</v>
      </c>
      <c r="N737" s="200" t="s">
        <v>45</v>
      </c>
      <c r="O737" s="43"/>
      <c r="P737" s="201">
        <f>O737*H737</f>
        <v>0</v>
      </c>
      <c r="Q737" s="201">
        <v>0</v>
      </c>
      <c r="R737" s="201">
        <f>Q737*H737</f>
        <v>0</v>
      </c>
      <c r="S737" s="201">
        <v>1.6E-2</v>
      </c>
      <c r="T737" s="202">
        <f>S737*H737</f>
        <v>0.51200000000000001</v>
      </c>
      <c r="AR737" s="24" t="s">
        <v>157</v>
      </c>
      <c r="AT737" s="24" t="s">
        <v>152</v>
      </c>
      <c r="AU737" s="24" t="s">
        <v>158</v>
      </c>
      <c r="AY737" s="24" t="s">
        <v>150</v>
      </c>
      <c r="BE737" s="203">
        <f>IF(N737="základní",J737,0)</f>
        <v>0</v>
      </c>
      <c r="BF737" s="203">
        <f>IF(N737="snížená",J737,0)</f>
        <v>0</v>
      </c>
      <c r="BG737" s="203">
        <f>IF(N737="zákl. přenesená",J737,0)</f>
        <v>0</v>
      </c>
      <c r="BH737" s="203">
        <f>IF(N737="sníž. přenesená",J737,0)</f>
        <v>0</v>
      </c>
      <c r="BI737" s="203">
        <f>IF(N737="nulová",J737,0)</f>
        <v>0</v>
      </c>
      <c r="BJ737" s="24" t="s">
        <v>158</v>
      </c>
      <c r="BK737" s="203">
        <f>ROUND(I737*H737,2)</f>
        <v>0</v>
      </c>
      <c r="BL737" s="24" t="s">
        <v>157</v>
      </c>
      <c r="BM737" s="24" t="s">
        <v>1209</v>
      </c>
    </row>
    <row r="738" spans="2:65" s="11" customFormat="1" ht="13.5">
      <c r="B738" s="204"/>
      <c r="C738" s="205"/>
      <c r="D738" s="206" t="s">
        <v>160</v>
      </c>
      <c r="E738" s="207" t="s">
        <v>23</v>
      </c>
      <c r="F738" s="208" t="s">
        <v>504</v>
      </c>
      <c r="G738" s="205"/>
      <c r="H738" s="209">
        <v>25.5</v>
      </c>
      <c r="I738" s="210"/>
      <c r="J738" s="205"/>
      <c r="K738" s="205"/>
      <c r="L738" s="211"/>
      <c r="M738" s="212"/>
      <c r="N738" s="213"/>
      <c r="O738" s="213"/>
      <c r="P738" s="213"/>
      <c r="Q738" s="213"/>
      <c r="R738" s="213"/>
      <c r="S738" s="213"/>
      <c r="T738" s="214"/>
      <c r="AT738" s="215" t="s">
        <v>160</v>
      </c>
      <c r="AU738" s="215" t="s">
        <v>158</v>
      </c>
      <c r="AV738" s="11" t="s">
        <v>158</v>
      </c>
      <c r="AW738" s="11" t="s">
        <v>36</v>
      </c>
      <c r="AX738" s="11" t="s">
        <v>73</v>
      </c>
      <c r="AY738" s="215" t="s">
        <v>150</v>
      </c>
    </row>
    <row r="739" spans="2:65" s="11" customFormat="1" ht="13.5">
      <c r="B739" s="204"/>
      <c r="C739" s="205"/>
      <c r="D739" s="206" t="s">
        <v>160</v>
      </c>
      <c r="E739" s="207" t="s">
        <v>23</v>
      </c>
      <c r="F739" s="208" t="s">
        <v>505</v>
      </c>
      <c r="G739" s="205"/>
      <c r="H739" s="209">
        <v>6.5</v>
      </c>
      <c r="I739" s="210"/>
      <c r="J739" s="205"/>
      <c r="K739" s="205"/>
      <c r="L739" s="211"/>
      <c r="M739" s="212"/>
      <c r="N739" s="213"/>
      <c r="O739" s="213"/>
      <c r="P739" s="213"/>
      <c r="Q739" s="213"/>
      <c r="R739" s="213"/>
      <c r="S739" s="213"/>
      <c r="T739" s="214"/>
      <c r="AT739" s="215" t="s">
        <v>160</v>
      </c>
      <c r="AU739" s="215" t="s">
        <v>158</v>
      </c>
      <c r="AV739" s="11" t="s">
        <v>158</v>
      </c>
      <c r="AW739" s="11" t="s">
        <v>36</v>
      </c>
      <c r="AX739" s="11" t="s">
        <v>73</v>
      </c>
      <c r="AY739" s="215" t="s">
        <v>150</v>
      </c>
    </row>
    <row r="740" spans="2:65" s="12" customFormat="1" ht="13.5">
      <c r="B740" s="216"/>
      <c r="C740" s="217"/>
      <c r="D740" s="206" t="s">
        <v>160</v>
      </c>
      <c r="E740" s="218" t="s">
        <v>23</v>
      </c>
      <c r="F740" s="219" t="s">
        <v>163</v>
      </c>
      <c r="G740" s="217"/>
      <c r="H740" s="220">
        <v>32</v>
      </c>
      <c r="I740" s="221"/>
      <c r="J740" s="217"/>
      <c r="K740" s="217"/>
      <c r="L740" s="222"/>
      <c r="M740" s="223"/>
      <c r="N740" s="224"/>
      <c r="O740" s="224"/>
      <c r="P740" s="224"/>
      <c r="Q740" s="224"/>
      <c r="R740" s="224"/>
      <c r="S740" s="224"/>
      <c r="T740" s="225"/>
      <c r="AT740" s="226" t="s">
        <v>160</v>
      </c>
      <c r="AU740" s="226" t="s">
        <v>158</v>
      </c>
      <c r="AV740" s="12" t="s">
        <v>157</v>
      </c>
      <c r="AW740" s="12" t="s">
        <v>36</v>
      </c>
      <c r="AX740" s="12" t="s">
        <v>78</v>
      </c>
      <c r="AY740" s="226" t="s">
        <v>150</v>
      </c>
    </row>
    <row r="741" spans="2:65" s="1" customFormat="1" ht="25.5" customHeight="1">
      <c r="B741" s="42"/>
      <c r="C741" s="192" t="s">
        <v>1210</v>
      </c>
      <c r="D741" s="192" t="s">
        <v>152</v>
      </c>
      <c r="E741" s="193" t="s">
        <v>1211</v>
      </c>
      <c r="F741" s="194" t="s">
        <v>1212</v>
      </c>
      <c r="G741" s="195" t="s">
        <v>172</v>
      </c>
      <c r="H741" s="196">
        <v>132.15</v>
      </c>
      <c r="I741" s="197"/>
      <c r="J741" s="198">
        <f>ROUND(I741*H741,2)</f>
        <v>0</v>
      </c>
      <c r="K741" s="194" t="s">
        <v>156</v>
      </c>
      <c r="L741" s="62"/>
      <c r="M741" s="199" t="s">
        <v>23</v>
      </c>
      <c r="N741" s="200" t="s">
        <v>45</v>
      </c>
      <c r="O741" s="43"/>
      <c r="P741" s="201">
        <f>O741*H741</f>
        <v>0</v>
      </c>
      <c r="Q741" s="201">
        <v>0</v>
      </c>
      <c r="R741" s="201">
        <f>Q741*H741</f>
        <v>0</v>
      </c>
      <c r="S741" s="201">
        <v>2.9000000000000001E-2</v>
      </c>
      <c r="T741" s="202">
        <f>S741*H741</f>
        <v>3.8323500000000004</v>
      </c>
      <c r="AR741" s="24" t="s">
        <v>157</v>
      </c>
      <c r="AT741" s="24" t="s">
        <v>152</v>
      </c>
      <c r="AU741" s="24" t="s">
        <v>158</v>
      </c>
      <c r="AY741" s="24" t="s">
        <v>150</v>
      </c>
      <c r="BE741" s="203">
        <f>IF(N741="základní",J741,0)</f>
        <v>0</v>
      </c>
      <c r="BF741" s="203">
        <f>IF(N741="snížená",J741,0)</f>
        <v>0</v>
      </c>
      <c r="BG741" s="203">
        <f>IF(N741="zákl. přenesená",J741,0)</f>
        <v>0</v>
      </c>
      <c r="BH741" s="203">
        <f>IF(N741="sníž. přenesená",J741,0)</f>
        <v>0</v>
      </c>
      <c r="BI741" s="203">
        <f>IF(N741="nulová",J741,0)</f>
        <v>0</v>
      </c>
      <c r="BJ741" s="24" t="s">
        <v>158</v>
      </c>
      <c r="BK741" s="203">
        <f>ROUND(I741*H741,2)</f>
        <v>0</v>
      </c>
      <c r="BL741" s="24" t="s">
        <v>157</v>
      </c>
      <c r="BM741" s="24" t="s">
        <v>1213</v>
      </c>
    </row>
    <row r="742" spans="2:65" s="11" customFormat="1" ht="13.5">
      <c r="B742" s="204"/>
      <c r="C742" s="205"/>
      <c r="D742" s="206" t="s">
        <v>160</v>
      </c>
      <c r="E742" s="207" t="s">
        <v>23</v>
      </c>
      <c r="F742" s="208" t="s">
        <v>705</v>
      </c>
      <c r="G742" s="205"/>
      <c r="H742" s="209">
        <v>105.586</v>
      </c>
      <c r="I742" s="210"/>
      <c r="J742" s="205"/>
      <c r="K742" s="205"/>
      <c r="L742" s="211"/>
      <c r="M742" s="212"/>
      <c r="N742" s="213"/>
      <c r="O742" s="213"/>
      <c r="P742" s="213"/>
      <c r="Q742" s="213"/>
      <c r="R742" s="213"/>
      <c r="S742" s="213"/>
      <c r="T742" s="214"/>
      <c r="AT742" s="215" t="s">
        <v>160</v>
      </c>
      <c r="AU742" s="215" t="s">
        <v>158</v>
      </c>
      <c r="AV742" s="11" t="s">
        <v>158</v>
      </c>
      <c r="AW742" s="11" t="s">
        <v>36</v>
      </c>
      <c r="AX742" s="11" t="s">
        <v>73</v>
      </c>
      <c r="AY742" s="215" t="s">
        <v>150</v>
      </c>
    </row>
    <row r="743" spans="2:65" s="11" customFormat="1" ht="27">
      <c r="B743" s="204"/>
      <c r="C743" s="205"/>
      <c r="D743" s="206" t="s">
        <v>160</v>
      </c>
      <c r="E743" s="207" t="s">
        <v>23</v>
      </c>
      <c r="F743" s="208" t="s">
        <v>706</v>
      </c>
      <c r="G743" s="205"/>
      <c r="H743" s="209">
        <v>-28.524000000000001</v>
      </c>
      <c r="I743" s="210"/>
      <c r="J743" s="205"/>
      <c r="K743" s="205"/>
      <c r="L743" s="211"/>
      <c r="M743" s="212"/>
      <c r="N743" s="213"/>
      <c r="O743" s="213"/>
      <c r="P743" s="213"/>
      <c r="Q743" s="213"/>
      <c r="R743" s="213"/>
      <c r="S743" s="213"/>
      <c r="T743" s="214"/>
      <c r="AT743" s="215" t="s">
        <v>160</v>
      </c>
      <c r="AU743" s="215" t="s">
        <v>158</v>
      </c>
      <c r="AV743" s="11" t="s">
        <v>158</v>
      </c>
      <c r="AW743" s="11" t="s">
        <v>36</v>
      </c>
      <c r="AX743" s="11" t="s">
        <v>73</v>
      </c>
      <c r="AY743" s="215" t="s">
        <v>150</v>
      </c>
    </row>
    <row r="744" spans="2:65" s="11" customFormat="1" ht="13.5">
      <c r="B744" s="204"/>
      <c r="C744" s="205"/>
      <c r="D744" s="206" t="s">
        <v>160</v>
      </c>
      <c r="E744" s="207" t="s">
        <v>23</v>
      </c>
      <c r="F744" s="208" t="s">
        <v>707</v>
      </c>
      <c r="G744" s="205"/>
      <c r="H744" s="209">
        <v>30.344000000000001</v>
      </c>
      <c r="I744" s="210"/>
      <c r="J744" s="205"/>
      <c r="K744" s="205"/>
      <c r="L744" s="211"/>
      <c r="M744" s="212"/>
      <c r="N744" s="213"/>
      <c r="O744" s="213"/>
      <c r="P744" s="213"/>
      <c r="Q744" s="213"/>
      <c r="R744" s="213"/>
      <c r="S744" s="213"/>
      <c r="T744" s="214"/>
      <c r="AT744" s="215" t="s">
        <v>160</v>
      </c>
      <c r="AU744" s="215" t="s">
        <v>158</v>
      </c>
      <c r="AV744" s="11" t="s">
        <v>158</v>
      </c>
      <c r="AW744" s="11" t="s">
        <v>36</v>
      </c>
      <c r="AX744" s="11" t="s">
        <v>73</v>
      </c>
      <c r="AY744" s="215" t="s">
        <v>150</v>
      </c>
    </row>
    <row r="745" spans="2:65" s="11" customFormat="1" ht="13.5">
      <c r="B745" s="204"/>
      <c r="C745" s="205"/>
      <c r="D745" s="206" t="s">
        <v>160</v>
      </c>
      <c r="E745" s="207" t="s">
        <v>23</v>
      </c>
      <c r="F745" s="208" t="s">
        <v>708</v>
      </c>
      <c r="G745" s="205"/>
      <c r="H745" s="209">
        <v>4.5</v>
      </c>
      <c r="I745" s="210"/>
      <c r="J745" s="205"/>
      <c r="K745" s="205"/>
      <c r="L745" s="211"/>
      <c r="M745" s="212"/>
      <c r="N745" s="213"/>
      <c r="O745" s="213"/>
      <c r="P745" s="213"/>
      <c r="Q745" s="213"/>
      <c r="R745" s="213"/>
      <c r="S745" s="213"/>
      <c r="T745" s="214"/>
      <c r="AT745" s="215" t="s">
        <v>160</v>
      </c>
      <c r="AU745" s="215" t="s">
        <v>158</v>
      </c>
      <c r="AV745" s="11" t="s">
        <v>158</v>
      </c>
      <c r="AW745" s="11" t="s">
        <v>36</v>
      </c>
      <c r="AX745" s="11" t="s">
        <v>73</v>
      </c>
      <c r="AY745" s="215" t="s">
        <v>150</v>
      </c>
    </row>
    <row r="746" spans="2:65" s="11" customFormat="1" ht="27">
      <c r="B746" s="204"/>
      <c r="C746" s="205"/>
      <c r="D746" s="206" t="s">
        <v>160</v>
      </c>
      <c r="E746" s="207" t="s">
        <v>23</v>
      </c>
      <c r="F746" s="208" t="s">
        <v>709</v>
      </c>
      <c r="G746" s="205"/>
      <c r="H746" s="209">
        <v>6.7439999999999998</v>
      </c>
      <c r="I746" s="210"/>
      <c r="J746" s="205"/>
      <c r="K746" s="205"/>
      <c r="L746" s="211"/>
      <c r="M746" s="212"/>
      <c r="N746" s="213"/>
      <c r="O746" s="213"/>
      <c r="P746" s="213"/>
      <c r="Q746" s="213"/>
      <c r="R746" s="213"/>
      <c r="S746" s="213"/>
      <c r="T746" s="214"/>
      <c r="AT746" s="215" t="s">
        <v>160</v>
      </c>
      <c r="AU746" s="215" t="s">
        <v>158</v>
      </c>
      <c r="AV746" s="11" t="s">
        <v>158</v>
      </c>
      <c r="AW746" s="11" t="s">
        <v>36</v>
      </c>
      <c r="AX746" s="11" t="s">
        <v>73</v>
      </c>
      <c r="AY746" s="215" t="s">
        <v>150</v>
      </c>
    </row>
    <row r="747" spans="2:65" s="11" customFormat="1" ht="13.5">
      <c r="B747" s="204"/>
      <c r="C747" s="205"/>
      <c r="D747" s="206" t="s">
        <v>160</v>
      </c>
      <c r="E747" s="207" t="s">
        <v>23</v>
      </c>
      <c r="F747" s="208" t="s">
        <v>710</v>
      </c>
      <c r="G747" s="205"/>
      <c r="H747" s="209">
        <v>13.5</v>
      </c>
      <c r="I747" s="210"/>
      <c r="J747" s="205"/>
      <c r="K747" s="205"/>
      <c r="L747" s="211"/>
      <c r="M747" s="212"/>
      <c r="N747" s="213"/>
      <c r="O747" s="213"/>
      <c r="P747" s="213"/>
      <c r="Q747" s="213"/>
      <c r="R747" s="213"/>
      <c r="S747" s="213"/>
      <c r="T747" s="214"/>
      <c r="AT747" s="215" t="s">
        <v>160</v>
      </c>
      <c r="AU747" s="215" t="s">
        <v>158</v>
      </c>
      <c r="AV747" s="11" t="s">
        <v>158</v>
      </c>
      <c r="AW747" s="11" t="s">
        <v>36</v>
      </c>
      <c r="AX747" s="11" t="s">
        <v>73</v>
      </c>
      <c r="AY747" s="215" t="s">
        <v>150</v>
      </c>
    </row>
    <row r="748" spans="2:65" s="12" customFormat="1" ht="13.5">
      <c r="B748" s="216"/>
      <c r="C748" s="217"/>
      <c r="D748" s="206" t="s">
        <v>160</v>
      </c>
      <c r="E748" s="218" t="s">
        <v>23</v>
      </c>
      <c r="F748" s="219" t="s">
        <v>163</v>
      </c>
      <c r="G748" s="217"/>
      <c r="H748" s="220">
        <v>132.15</v>
      </c>
      <c r="I748" s="221"/>
      <c r="J748" s="217"/>
      <c r="K748" s="217"/>
      <c r="L748" s="222"/>
      <c r="M748" s="223"/>
      <c r="N748" s="224"/>
      <c r="O748" s="224"/>
      <c r="P748" s="224"/>
      <c r="Q748" s="224"/>
      <c r="R748" s="224"/>
      <c r="S748" s="224"/>
      <c r="T748" s="225"/>
      <c r="AT748" s="226" t="s">
        <v>160</v>
      </c>
      <c r="AU748" s="226" t="s">
        <v>158</v>
      </c>
      <c r="AV748" s="12" t="s">
        <v>157</v>
      </c>
      <c r="AW748" s="12" t="s">
        <v>36</v>
      </c>
      <c r="AX748" s="12" t="s">
        <v>78</v>
      </c>
      <c r="AY748" s="226" t="s">
        <v>150</v>
      </c>
    </row>
    <row r="749" spans="2:65" s="1" customFormat="1" ht="25.5" customHeight="1">
      <c r="B749" s="42"/>
      <c r="C749" s="192" t="s">
        <v>1214</v>
      </c>
      <c r="D749" s="192" t="s">
        <v>152</v>
      </c>
      <c r="E749" s="193" t="s">
        <v>1215</v>
      </c>
      <c r="F749" s="194" t="s">
        <v>1216</v>
      </c>
      <c r="G749" s="195" t="s">
        <v>172</v>
      </c>
      <c r="H749" s="196">
        <v>9.3179999999999996</v>
      </c>
      <c r="I749" s="197"/>
      <c r="J749" s="198">
        <f>ROUND(I749*H749,2)</f>
        <v>0</v>
      </c>
      <c r="K749" s="194" t="s">
        <v>156</v>
      </c>
      <c r="L749" s="62"/>
      <c r="M749" s="199" t="s">
        <v>23</v>
      </c>
      <c r="N749" s="200" t="s">
        <v>45</v>
      </c>
      <c r="O749" s="43"/>
      <c r="P749" s="201">
        <f>O749*H749</f>
        <v>0</v>
      </c>
      <c r="Q749" s="201">
        <v>0</v>
      </c>
      <c r="R749" s="201">
        <f>Q749*H749</f>
        <v>0</v>
      </c>
      <c r="S749" s="201">
        <v>5.8999999999999997E-2</v>
      </c>
      <c r="T749" s="202">
        <f>S749*H749</f>
        <v>0.54976199999999997</v>
      </c>
      <c r="AR749" s="24" t="s">
        <v>157</v>
      </c>
      <c r="AT749" s="24" t="s">
        <v>152</v>
      </c>
      <c r="AU749" s="24" t="s">
        <v>158</v>
      </c>
      <c r="AY749" s="24" t="s">
        <v>150</v>
      </c>
      <c r="BE749" s="203">
        <f>IF(N749="základní",J749,0)</f>
        <v>0</v>
      </c>
      <c r="BF749" s="203">
        <f>IF(N749="snížená",J749,0)</f>
        <v>0</v>
      </c>
      <c r="BG749" s="203">
        <f>IF(N749="zákl. přenesená",J749,0)</f>
        <v>0</v>
      </c>
      <c r="BH749" s="203">
        <f>IF(N749="sníž. přenesená",J749,0)</f>
        <v>0</v>
      </c>
      <c r="BI749" s="203">
        <f>IF(N749="nulová",J749,0)</f>
        <v>0</v>
      </c>
      <c r="BJ749" s="24" t="s">
        <v>158</v>
      </c>
      <c r="BK749" s="203">
        <f>ROUND(I749*H749,2)</f>
        <v>0</v>
      </c>
      <c r="BL749" s="24" t="s">
        <v>157</v>
      </c>
      <c r="BM749" s="24" t="s">
        <v>1217</v>
      </c>
    </row>
    <row r="750" spans="2:65" s="11" customFormat="1" ht="40.5">
      <c r="B750" s="204"/>
      <c r="C750" s="205"/>
      <c r="D750" s="206" t="s">
        <v>160</v>
      </c>
      <c r="E750" s="207" t="s">
        <v>23</v>
      </c>
      <c r="F750" s="208" t="s">
        <v>1218</v>
      </c>
      <c r="G750" s="205"/>
      <c r="H750" s="209">
        <v>9.3179999999999996</v>
      </c>
      <c r="I750" s="210"/>
      <c r="J750" s="205"/>
      <c r="K750" s="205"/>
      <c r="L750" s="211"/>
      <c r="M750" s="212"/>
      <c r="N750" s="213"/>
      <c r="O750" s="213"/>
      <c r="P750" s="213"/>
      <c r="Q750" s="213"/>
      <c r="R750" s="213"/>
      <c r="S750" s="213"/>
      <c r="T750" s="214"/>
      <c r="AT750" s="215" t="s">
        <v>160</v>
      </c>
      <c r="AU750" s="215" t="s">
        <v>158</v>
      </c>
      <c r="AV750" s="11" t="s">
        <v>158</v>
      </c>
      <c r="AW750" s="11" t="s">
        <v>36</v>
      </c>
      <c r="AX750" s="11" t="s">
        <v>78</v>
      </c>
      <c r="AY750" s="215" t="s">
        <v>150</v>
      </c>
    </row>
    <row r="751" spans="2:65" s="1" customFormat="1" ht="16.5" customHeight="1">
      <c r="B751" s="42"/>
      <c r="C751" s="192" t="s">
        <v>1219</v>
      </c>
      <c r="D751" s="192" t="s">
        <v>152</v>
      </c>
      <c r="E751" s="193" t="s">
        <v>1220</v>
      </c>
      <c r="F751" s="194" t="s">
        <v>1221</v>
      </c>
      <c r="G751" s="195" t="s">
        <v>172</v>
      </c>
      <c r="H751" s="196">
        <v>32.93</v>
      </c>
      <c r="I751" s="197"/>
      <c r="J751" s="198">
        <f>ROUND(I751*H751,2)</f>
        <v>0</v>
      </c>
      <c r="K751" s="194" t="s">
        <v>156</v>
      </c>
      <c r="L751" s="62"/>
      <c r="M751" s="199" t="s">
        <v>23</v>
      </c>
      <c r="N751" s="200" t="s">
        <v>45</v>
      </c>
      <c r="O751" s="43"/>
      <c r="P751" s="201">
        <f>O751*H751</f>
        <v>0</v>
      </c>
      <c r="Q751" s="201">
        <v>0</v>
      </c>
      <c r="R751" s="201">
        <f>Q751*H751</f>
        <v>0</v>
      </c>
      <c r="S751" s="201">
        <v>6.8000000000000005E-2</v>
      </c>
      <c r="T751" s="202">
        <f>S751*H751</f>
        <v>2.2392400000000001</v>
      </c>
      <c r="AR751" s="24" t="s">
        <v>157</v>
      </c>
      <c r="AT751" s="24" t="s">
        <v>152</v>
      </c>
      <c r="AU751" s="24" t="s">
        <v>158</v>
      </c>
      <c r="AY751" s="24" t="s">
        <v>150</v>
      </c>
      <c r="BE751" s="203">
        <f>IF(N751="základní",J751,0)</f>
        <v>0</v>
      </c>
      <c r="BF751" s="203">
        <f>IF(N751="snížená",J751,0)</f>
        <v>0</v>
      </c>
      <c r="BG751" s="203">
        <f>IF(N751="zákl. přenesená",J751,0)</f>
        <v>0</v>
      </c>
      <c r="BH751" s="203">
        <f>IF(N751="sníž. přenesená",J751,0)</f>
        <v>0</v>
      </c>
      <c r="BI751" s="203">
        <f>IF(N751="nulová",J751,0)</f>
        <v>0</v>
      </c>
      <c r="BJ751" s="24" t="s">
        <v>158</v>
      </c>
      <c r="BK751" s="203">
        <f>ROUND(I751*H751,2)</f>
        <v>0</v>
      </c>
      <c r="BL751" s="24" t="s">
        <v>157</v>
      </c>
      <c r="BM751" s="24" t="s">
        <v>1222</v>
      </c>
    </row>
    <row r="752" spans="2:65" s="13" customFormat="1" ht="13.5">
      <c r="B752" s="227"/>
      <c r="C752" s="228"/>
      <c r="D752" s="206" t="s">
        <v>160</v>
      </c>
      <c r="E752" s="229" t="s">
        <v>23</v>
      </c>
      <c r="F752" s="230" t="s">
        <v>1223</v>
      </c>
      <c r="G752" s="228"/>
      <c r="H752" s="229" t="s">
        <v>23</v>
      </c>
      <c r="I752" s="231"/>
      <c r="J752" s="228"/>
      <c r="K752" s="228"/>
      <c r="L752" s="232"/>
      <c r="M752" s="233"/>
      <c r="N752" s="234"/>
      <c r="O752" s="234"/>
      <c r="P752" s="234"/>
      <c r="Q752" s="234"/>
      <c r="R752" s="234"/>
      <c r="S752" s="234"/>
      <c r="T752" s="235"/>
      <c r="AT752" s="236" t="s">
        <v>160</v>
      </c>
      <c r="AU752" s="236" t="s">
        <v>158</v>
      </c>
      <c r="AV752" s="13" t="s">
        <v>78</v>
      </c>
      <c r="AW752" s="13" t="s">
        <v>36</v>
      </c>
      <c r="AX752" s="13" t="s">
        <v>73</v>
      </c>
      <c r="AY752" s="236" t="s">
        <v>150</v>
      </c>
    </row>
    <row r="753" spans="2:65" s="11" customFormat="1" ht="27">
      <c r="B753" s="204"/>
      <c r="C753" s="205"/>
      <c r="D753" s="206" t="s">
        <v>160</v>
      </c>
      <c r="E753" s="207" t="s">
        <v>23</v>
      </c>
      <c r="F753" s="208" t="s">
        <v>1224</v>
      </c>
      <c r="G753" s="205"/>
      <c r="H753" s="209">
        <v>28.6</v>
      </c>
      <c r="I753" s="210"/>
      <c r="J753" s="205"/>
      <c r="K753" s="205"/>
      <c r="L753" s="211"/>
      <c r="M753" s="212"/>
      <c r="N753" s="213"/>
      <c r="O753" s="213"/>
      <c r="P753" s="213"/>
      <c r="Q753" s="213"/>
      <c r="R753" s="213"/>
      <c r="S753" s="213"/>
      <c r="T753" s="214"/>
      <c r="AT753" s="215" t="s">
        <v>160</v>
      </c>
      <c r="AU753" s="215" t="s">
        <v>158</v>
      </c>
      <c r="AV753" s="11" t="s">
        <v>158</v>
      </c>
      <c r="AW753" s="11" t="s">
        <v>36</v>
      </c>
      <c r="AX753" s="11" t="s">
        <v>73</v>
      </c>
      <c r="AY753" s="215" t="s">
        <v>150</v>
      </c>
    </row>
    <row r="754" spans="2:65" s="14" customFormat="1" ht="13.5">
      <c r="B754" s="247"/>
      <c r="C754" s="248"/>
      <c r="D754" s="206" t="s">
        <v>160</v>
      </c>
      <c r="E754" s="249" t="s">
        <v>23</v>
      </c>
      <c r="F754" s="250" t="s">
        <v>449</v>
      </c>
      <c r="G754" s="248"/>
      <c r="H754" s="251">
        <v>28.6</v>
      </c>
      <c r="I754" s="252"/>
      <c r="J754" s="248"/>
      <c r="K754" s="248"/>
      <c r="L754" s="253"/>
      <c r="M754" s="254"/>
      <c r="N754" s="255"/>
      <c r="O754" s="255"/>
      <c r="P754" s="255"/>
      <c r="Q754" s="255"/>
      <c r="R754" s="255"/>
      <c r="S754" s="255"/>
      <c r="T754" s="256"/>
      <c r="AT754" s="257" t="s">
        <v>160</v>
      </c>
      <c r="AU754" s="257" t="s">
        <v>158</v>
      </c>
      <c r="AV754" s="14" t="s">
        <v>169</v>
      </c>
      <c r="AW754" s="14" t="s">
        <v>36</v>
      </c>
      <c r="AX754" s="14" t="s">
        <v>73</v>
      </c>
      <c r="AY754" s="257" t="s">
        <v>150</v>
      </c>
    </row>
    <row r="755" spans="2:65" s="13" customFormat="1" ht="13.5">
      <c r="B755" s="227"/>
      <c r="C755" s="228"/>
      <c r="D755" s="206" t="s">
        <v>160</v>
      </c>
      <c r="E755" s="229" t="s">
        <v>23</v>
      </c>
      <c r="F755" s="230" t="s">
        <v>1225</v>
      </c>
      <c r="G755" s="228"/>
      <c r="H755" s="229" t="s">
        <v>23</v>
      </c>
      <c r="I755" s="231"/>
      <c r="J755" s="228"/>
      <c r="K755" s="228"/>
      <c r="L755" s="232"/>
      <c r="M755" s="233"/>
      <c r="N755" s="234"/>
      <c r="O755" s="234"/>
      <c r="P755" s="234"/>
      <c r="Q755" s="234"/>
      <c r="R755" s="234"/>
      <c r="S755" s="234"/>
      <c r="T755" s="235"/>
      <c r="AT755" s="236" t="s">
        <v>160</v>
      </c>
      <c r="AU755" s="236" t="s">
        <v>158</v>
      </c>
      <c r="AV755" s="13" t="s">
        <v>78</v>
      </c>
      <c r="AW755" s="13" t="s">
        <v>36</v>
      </c>
      <c r="AX755" s="13" t="s">
        <v>73</v>
      </c>
      <c r="AY755" s="236" t="s">
        <v>150</v>
      </c>
    </row>
    <row r="756" spans="2:65" s="11" customFormat="1" ht="13.5">
      <c r="B756" s="204"/>
      <c r="C756" s="205"/>
      <c r="D756" s="206" t="s">
        <v>160</v>
      </c>
      <c r="E756" s="207" t="s">
        <v>23</v>
      </c>
      <c r="F756" s="208" t="s">
        <v>1226</v>
      </c>
      <c r="G756" s="205"/>
      <c r="H756" s="209">
        <v>4.33</v>
      </c>
      <c r="I756" s="210"/>
      <c r="J756" s="205"/>
      <c r="K756" s="205"/>
      <c r="L756" s="211"/>
      <c r="M756" s="212"/>
      <c r="N756" s="213"/>
      <c r="O756" s="213"/>
      <c r="P756" s="213"/>
      <c r="Q756" s="213"/>
      <c r="R756" s="213"/>
      <c r="S756" s="213"/>
      <c r="T756" s="214"/>
      <c r="AT756" s="215" t="s">
        <v>160</v>
      </c>
      <c r="AU756" s="215" t="s">
        <v>158</v>
      </c>
      <c r="AV756" s="11" t="s">
        <v>158</v>
      </c>
      <c r="AW756" s="11" t="s">
        <v>36</v>
      </c>
      <c r="AX756" s="11" t="s">
        <v>73</v>
      </c>
      <c r="AY756" s="215" t="s">
        <v>150</v>
      </c>
    </row>
    <row r="757" spans="2:65" s="12" customFormat="1" ht="13.5">
      <c r="B757" s="216"/>
      <c r="C757" s="217"/>
      <c r="D757" s="206" t="s">
        <v>160</v>
      </c>
      <c r="E757" s="218" t="s">
        <v>23</v>
      </c>
      <c r="F757" s="219" t="s">
        <v>163</v>
      </c>
      <c r="G757" s="217"/>
      <c r="H757" s="220">
        <v>32.93</v>
      </c>
      <c r="I757" s="221"/>
      <c r="J757" s="217"/>
      <c r="K757" s="217"/>
      <c r="L757" s="222"/>
      <c r="M757" s="223"/>
      <c r="N757" s="224"/>
      <c r="O757" s="224"/>
      <c r="P757" s="224"/>
      <c r="Q757" s="224"/>
      <c r="R757" s="224"/>
      <c r="S757" s="224"/>
      <c r="T757" s="225"/>
      <c r="AT757" s="226" t="s">
        <v>160</v>
      </c>
      <c r="AU757" s="226" t="s">
        <v>158</v>
      </c>
      <c r="AV757" s="12" t="s">
        <v>157</v>
      </c>
      <c r="AW757" s="12" t="s">
        <v>36</v>
      </c>
      <c r="AX757" s="12" t="s">
        <v>78</v>
      </c>
      <c r="AY757" s="226" t="s">
        <v>150</v>
      </c>
    </row>
    <row r="758" spans="2:65" s="1" customFormat="1" ht="16.5" customHeight="1">
      <c r="B758" s="42"/>
      <c r="C758" s="192" t="s">
        <v>1227</v>
      </c>
      <c r="D758" s="192" t="s">
        <v>152</v>
      </c>
      <c r="E758" s="193" t="s">
        <v>1228</v>
      </c>
      <c r="F758" s="194" t="s">
        <v>1229</v>
      </c>
      <c r="G758" s="195" t="s">
        <v>172</v>
      </c>
      <c r="H758" s="196">
        <v>2.145</v>
      </c>
      <c r="I758" s="197"/>
      <c r="J758" s="198">
        <f>ROUND(I758*H758,2)</f>
        <v>0</v>
      </c>
      <c r="K758" s="194" t="s">
        <v>156</v>
      </c>
      <c r="L758" s="62"/>
      <c r="M758" s="199" t="s">
        <v>23</v>
      </c>
      <c r="N758" s="200" t="s">
        <v>45</v>
      </c>
      <c r="O758" s="43"/>
      <c r="P758" s="201">
        <f>O758*H758</f>
        <v>0</v>
      </c>
      <c r="Q758" s="201">
        <v>0</v>
      </c>
      <c r="R758" s="201">
        <f>Q758*H758</f>
        <v>0</v>
      </c>
      <c r="S758" s="201">
        <v>8.8999999999999996E-2</v>
      </c>
      <c r="T758" s="202">
        <f>S758*H758</f>
        <v>0.19090499999999999</v>
      </c>
      <c r="AR758" s="24" t="s">
        <v>157</v>
      </c>
      <c r="AT758" s="24" t="s">
        <v>152</v>
      </c>
      <c r="AU758" s="24" t="s">
        <v>158</v>
      </c>
      <c r="AY758" s="24" t="s">
        <v>150</v>
      </c>
      <c r="BE758" s="203">
        <f>IF(N758="základní",J758,0)</f>
        <v>0</v>
      </c>
      <c r="BF758" s="203">
        <f>IF(N758="snížená",J758,0)</f>
        <v>0</v>
      </c>
      <c r="BG758" s="203">
        <f>IF(N758="zákl. přenesená",J758,0)</f>
        <v>0</v>
      </c>
      <c r="BH758" s="203">
        <f>IF(N758="sníž. přenesená",J758,0)</f>
        <v>0</v>
      </c>
      <c r="BI758" s="203">
        <f>IF(N758="nulová",J758,0)</f>
        <v>0</v>
      </c>
      <c r="BJ758" s="24" t="s">
        <v>158</v>
      </c>
      <c r="BK758" s="203">
        <f>ROUND(I758*H758,2)</f>
        <v>0</v>
      </c>
      <c r="BL758" s="24" t="s">
        <v>157</v>
      </c>
      <c r="BM758" s="24" t="s">
        <v>1230</v>
      </c>
    </row>
    <row r="759" spans="2:65" s="11" customFormat="1" ht="13.5">
      <c r="B759" s="204"/>
      <c r="C759" s="205"/>
      <c r="D759" s="206" t="s">
        <v>160</v>
      </c>
      <c r="E759" s="207" t="s">
        <v>23</v>
      </c>
      <c r="F759" s="208" t="s">
        <v>1231</v>
      </c>
      <c r="G759" s="205"/>
      <c r="H759" s="209">
        <v>2.145</v>
      </c>
      <c r="I759" s="210"/>
      <c r="J759" s="205"/>
      <c r="K759" s="205"/>
      <c r="L759" s="211"/>
      <c r="M759" s="212"/>
      <c r="N759" s="213"/>
      <c r="O759" s="213"/>
      <c r="P759" s="213"/>
      <c r="Q759" s="213"/>
      <c r="R759" s="213"/>
      <c r="S759" s="213"/>
      <c r="T759" s="214"/>
      <c r="AT759" s="215" t="s">
        <v>160</v>
      </c>
      <c r="AU759" s="215" t="s">
        <v>158</v>
      </c>
      <c r="AV759" s="11" t="s">
        <v>158</v>
      </c>
      <c r="AW759" s="11" t="s">
        <v>36</v>
      </c>
      <c r="AX759" s="11" t="s">
        <v>78</v>
      </c>
      <c r="AY759" s="215" t="s">
        <v>150</v>
      </c>
    </row>
    <row r="760" spans="2:65" s="10" customFormat="1" ht="29.85" customHeight="1">
      <c r="B760" s="176"/>
      <c r="C760" s="177"/>
      <c r="D760" s="178" t="s">
        <v>72</v>
      </c>
      <c r="E760" s="190" t="s">
        <v>1232</v>
      </c>
      <c r="F760" s="190" t="s">
        <v>1233</v>
      </c>
      <c r="G760" s="177"/>
      <c r="H760" s="177"/>
      <c r="I760" s="180"/>
      <c r="J760" s="191">
        <f>BK760</f>
        <v>0</v>
      </c>
      <c r="K760" s="177"/>
      <c r="L760" s="182"/>
      <c r="M760" s="183"/>
      <c r="N760" s="184"/>
      <c r="O760" s="184"/>
      <c r="P760" s="185">
        <f>SUM(P761:P768)</f>
        <v>0</v>
      </c>
      <c r="Q760" s="184"/>
      <c r="R760" s="185">
        <f>SUM(R761:R768)</f>
        <v>0</v>
      </c>
      <c r="S760" s="184"/>
      <c r="T760" s="186">
        <f>SUM(T761:T768)</f>
        <v>0</v>
      </c>
      <c r="AR760" s="187" t="s">
        <v>78</v>
      </c>
      <c r="AT760" s="188" t="s">
        <v>72</v>
      </c>
      <c r="AU760" s="188" t="s">
        <v>78</v>
      </c>
      <c r="AY760" s="187" t="s">
        <v>150</v>
      </c>
      <c r="BK760" s="189">
        <f>SUM(BK761:BK768)</f>
        <v>0</v>
      </c>
    </row>
    <row r="761" spans="2:65" s="1" customFormat="1" ht="25.5" customHeight="1">
      <c r="B761" s="42"/>
      <c r="C761" s="192" t="s">
        <v>1234</v>
      </c>
      <c r="D761" s="192" t="s">
        <v>152</v>
      </c>
      <c r="E761" s="193" t="s">
        <v>1235</v>
      </c>
      <c r="F761" s="194" t="s">
        <v>1236</v>
      </c>
      <c r="G761" s="195" t="s">
        <v>214</v>
      </c>
      <c r="H761" s="196">
        <v>82.834000000000003</v>
      </c>
      <c r="I761" s="197"/>
      <c r="J761" s="198">
        <f>ROUND(I761*H761,2)</f>
        <v>0</v>
      </c>
      <c r="K761" s="194" t="s">
        <v>156</v>
      </c>
      <c r="L761" s="62"/>
      <c r="M761" s="199" t="s">
        <v>23</v>
      </c>
      <c r="N761" s="200" t="s">
        <v>45</v>
      </c>
      <c r="O761" s="43"/>
      <c r="P761" s="201">
        <f>O761*H761</f>
        <v>0</v>
      </c>
      <c r="Q761" s="201">
        <v>0</v>
      </c>
      <c r="R761" s="201">
        <f>Q761*H761</f>
        <v>0</v>
      </c>
      <c r="S761" s="201">
        <v>0</v>
      </c>
      <c r="T761" s="202">
        <f>S761*H761</f>
        <v>0</v>
      </c>
      <c r="AR761" s="24" t="s">
        <v>157</v>
      </c>
      <c r="AT761" s="24" t="s">
        <v>152</v>
      </c>
      <c r="AU761" s="24" t="s">
        <v>158</v>
      </c>
      <c r="AY761" s="24" t="s">
        <v>150</v>
      </c>
      <c r="BE761" s="203">
        <f>IF(N761="základní",J761,0)</f>
        <v>0</v>
      </c>
      <c r="BF761" s="203">
        <f>IF(N761="snížená",J761,0)</f>
        <v>0</v>
      </c>
      <c r="BG761" s="203">
        <f>IF(N761="zákl. přenesená",J761,0)</f>
        <v>0</v>
      </c>
      <c r="BH761" s="203">
        <f>IF(N761="sníž. přenesená",J761,0)</f>
        <v>0</v>
      </c>
      <c r="BI761" s="203">
        <f>IF(N761="nulová",J761,0)</f>
        <v>0</v>
      </c>
      <c r="BJ761" s="24" t="s">
        <v>158</v>
      </c>
      <c r="BK761" s="203">
        <f>ROUND(I761*H761,2)</f>
        <v>0</v>
      </c>
      <c r="BL761" s="24" t="s">
        <v>157</v>
      </c>
      <c r="BM761" s="24" t="s">
        <v>1237</v>
      </c>
    </row>
    <row r="762" spans="2:65" s="1" customFormat="1" ht="25.5" customHeight="1">
      <c r="B762" s="42"/>
      <c r="C762" s="192" t="s">
        <v>1238</v>
      </c>
      <c r="D762" s="192" t="s">
        <v>152</v>
      </c>
      <c r="E762" s="193" t="s">
        <v>1239</v>
      </c>
      <c r="F762" s="194" t="s">
        <v>1240</v>
      </c>
      <c r="G762" s="195" t="s">
        <v>214</v>
      </c>
      <c r="H762" s="196">
        <v>82.834000000000003</v>
      </c>
      <c r="I762" s="197"/>
      <c r="J762" s="198">
        <f>ROUND(I762*H762,2)</f>
        <v>0</v>
      </c>
      <c r="K762" s="194" t="s">
        <v>156</v>
      </c>
      <c r="L762" s="62"/>
      <c r="M762" s="199" t="s">
        <v>23</v>
      </c>
      <c r="N762" s="200" t="s">
        <v>45</v>
      </c>
      <c r="O762" s="43"/>
      <c r="P762" s="201">
        <f>O762*H762</f>
        <v>0</v>
      </c>
      <c r="Q762" s="201">
        <v>0</v>
      </c>
      <c r="R762" s="201">
        <f>Q762*H762</f>
        <v>0</v>
      </c>
      <c r="S762" s="201">
        <v>0</v>
      </c>
      <c r="T762" s="202">
        <f>S762*H762</f>
        <v>0</v>
      </c>
      <c r="AR762" s="24" t="s">
        <v>157</v>
      </c>
      <c r="AT762" s="24" t="s">
        <v>152</v>
      </c>
      <c r="AU762" s="24" t="s">
        <v>158</v>
      </c>
      <c r="AY762" s="24" t="s">
        <v>150</v>
      </c>
      <c r="BE762" s="203">
        <f>IF(N762="základní",J762,0)</f>
        <v>0</v>
      </c>
      <c r="BF762" s="203">
        <f>IF(N762="snížená",J762,0)</f>
        <v>0</v>
      </c>
      <c r="BG762" s="203">
        <f>IF(N762="zákl. přenesená",J762,0)</f>
        <v>0</v>
      </c>
      <c r="BH762" s="203">
        <f>IF(N762="sníž. přenesená",J762,0)</f>
        <v>0</v>
      </c>
      <c r="BI762" s="203">
        <f>IF(N762="nulová",J762,0)</f>
        <v>0</v>
      </c>
      <c r="BJ762" s="24" t="s">
        <v>158</v>
      </c>
      <c r="BK762" s="203">
        <f>ROUND(I762*H762,2)</f>
        <v>0</v>
      </c>
      <c r="BL762" s="24" t="s">
        <v>157</v>
      </c>
      <c r="BM762" s="24" t="s">
        <v>1241</v>
      </c>
    </row>
    <row r="763" spans="2:65" s="1" customFormat="1" ht="25.5" customHeight="1">
      <c r="B763" s="42"/>
      <c r="C763" s="192" t="s">
        <v>1242</v>
      </c>
      <c r="D763" s="192" t="s">
        <v>152</v>
      </c>
      <c r="E763" s="193" t="s">
        <v>1243</v>
      </c>
      <c r="F763" s="194" t="s">
        <v>1244</v>
      </c>
      <c r="G763" s="195" t="s">
        <v>214</v>
      </c>
      <c r="H763" s="196">
        <v>1159.6759999999999</v>
      </c>
      <c r="I763" s="197"/>
      <c r="J763" s="198">
        <f>ROUND(I763*H763,2)</f>
        <v>0</v>
      </c>
      <c r="K763" s="194" t="s">
        <v>156</v>
      </c>
      <c r="L763" s="62"/>
      <c r="M763" s="199" t="s">
        <v>23</v>
      </c>
      <c r="N763" s="200" t="s">
        <v>45</v>
      </c>
      <c r="O763" s="43"/>
      <c r="P763" s="201">
        <f>O763*H763</f>
        <v>0</v>
      </c>
      <c r="Q763" s="201">
        <v>0</v>
      </c>
      <c r="R763" s="201">
        <f>Q763*H763</f>
        <v>0</v>
      </c>
      <c r="S763" s="201">
        <v>0</v>
      </c>
      <c r="T763" s="202">
        <f>S763*H763</f>
        <v>0</v>
      </c>
      <c r="AR763" s="24" t="s">
        <v>157</v>
      </c>
      <c r="AT763" s="24" t="s">
        <v>152</v>
      </c>
      <c r="AU763" s="24" t="s">
        <v>158</v>
      </c>
      <c r="AY763" s="24" t="s">
        <v>150</v>
      </c>
      <c r="BE763" s="203">
        <f>IF(N763="základní",J763,0)</f>
        <v>0</v>
      </c>
      <c r="BF763" s="203">
        <f>IF(N763="snížená",J763,0)</f>
        <v>0</v>
      </c>
      <c r="BG763" s="203">
        <f>IF(N763="zákl. přenesená",J763,0)</f>
        <v>0</v>
      </c>
      <c r="BH763" s="203">
        <f>IF(N763="sníž. přenesená",J763,0)</f>
        <v>0</v>
      </c>
      <c r="BI763" s="203">
        <f>IF(N763="nulová",J763,0)</f>
        <v>0</v>
      </c>
      <c r="BJ763" s="24" t="s">
        <v>158</v>
      </c>
      <c r="BK763" s="203">
        <f>ROUND(I763*H763,2)</f>
        <v>0</v>
      </c>
      <c r="BL763" s="24" t="s">
        <v>157</v>
      </c>
      <c r="BM763" s="24" t="s">
        <v>1245</v>
      </c>
    </row>
    <row r="764" spans="2:65" s="11" customFormat="1" ht="13.5">
      <c r="B764" s="204"/>
      <c r="C764" s="205"/>
      <c r="D764" s="206" t="s">
        <v>160</v>
      </c>
      <c r="E764" s="205"/>
      <c r="F764" s="208" t="s">
        <v>1246</v>
      </c>
      <c r="G764" s="205"/>
      <c r="H764" s="209">
        <v>1159.6759999999999</v>
      </c>
      <c r="I764" s="210"/>
      <c r="J764" s="205"/>
      <c r="K764" s="205"/>
      <c r="L764" s="211"/>
      <c r="M764" s="212"/>
      <c r="N764" s="213"/>
      <c r="O764" s="213"/>
      <c r="P764" s="213"/>
      <c r="Q764" s="213"/>
      <c r="R764" s="213"/>
      <c r="S764" s="213"/>
      <c r="T764" s="214"/>
      <c r="AT764" s="215" t="s">
        <v>160</v>
      </c>
      <c r="AU764" s="215" t="s">
        <v>158</v>
      </c>
      <c r="AV764" s="11" t="s">
        <v>158</v>
      </c>
      <c r="AW764" s="11" t="s">
        <v>6</v>
      </c>
      <c r="AX764" s="11" t="s">
        <v>78</v>
      </c>
      <c r="AY764" s="215" t="s">
        <v>150</v>
      </c>
    </row>
    <row r="765" spans="2:65" s="1" customFormat="1" ht="16.5" customHeight="1">
      <c r="B765" s="42"/>
      <c r="C765" s="192" t="s">
        <v>1247</v>
      </c>
      <c r="D765" s="192" t="s">
        <v>152</v>
      </c>
      <c r="E765" s="193" t="s">
        <v>1248</v>
      </c>
      <c r="F765" s="194" t="s">
        <v>1249</v>
      </c>
      <c r="G765" s="195" t="s">
        <v>214</v>
      </c>
      <c r="H765" s="196">
        <v>57.893999999999998</v>
      </c>
      <c r="I765" s="197"/>
      <c r="J765" s="198">
        <f>ROUND(I765*H765,2)</f>
        <v>0</v>
      </c>
      <c r="K765" s="194" t="s">
        <v>23</v>
      </c>
      <c r="L765" s="62"/>
      <c r="M765" s="199" t="s">
        <v>23</v>
      </c>
      <c r="N765" s="200" t="s">
        <v>45</v>
      </c>
      <c r="O765" s="43"/>
      <c r="P765" s="201">
        <f>O765*H765</f>
        <v>0</v>
      </c>
      <c r="Q765" s="201">
        <v>0</v>
      </c>
      <c r="R765" s="201">
        <f>Q765*H765</f>
        <v>0</v>
      </c>
      <c r="S765" s="201">
        <v>0</v>
      </c>
      <c r="T765" s="202">
        <f>S765*H765</f>
        <v>0</v>
      </c>
      <c r="AR765" s="24" t="s">
        <v>157</v>
      </c>
      <c r="AT765" s="24" t="s">
        <v>152</v>
      </c>
      <c r="AU765" s="24" t="s">
        <v>158</v>
      </c>
      <c r="AY765" s="24" t="s">
        <v>150</v>
      </c>
      <c r="BE765" s="203">
        <f>IF(N765="základní",J765,0)</f>
        <v>0</v>
      </c>
      <c r="BF765" s="203">
        <f>IF(N765="snížená",J765,0)</f>
        <v>0</v>
      </c>
      <c r="BG765" s="203">
        <f>IF(N765="zákl. přenesená",J765,0)</f>
        <v>0</v>
      </c>
      <c r="BH765" s="203">
        <f>IF(N765="sníž. přenesená",J765,0)</f>
        <v>0</v>
      </c>
      <c r="BI765" s="203">
        <f>IF(N765="nulová",J765,0)</f>
        <v>0</v>
      </c>
      <c r="BJ765" s="24" t="s">
        <v>158</v>
      </c>
      <c r="BK765" s="203">
        <f>ROUND(I765*H765,2)</f>
        <v>0</v>
      </c>
      <c r="BL765" s="24" t="s">
        <v>157</v>
      </c>
      <c r="BM765" s="24" t="s">
        <v>1250</v>
      </c>
    </row>
    <row r="766" spans="2:65" s="11" customFormat="1" ht="13.5">
      <c r="B766" s="204"/>
      <c r="C766" s="205"/>
      <c r="D766" s="206" t="s">
        <v>160</v>
      </c>
      <c r="E766" s="205"/>
      <c r="F766" s="208" t="s">
        <v>1251</v>
      </c>
      <c r="G766" s="205"/>
      <c r="H766" s="209">
        <v>57.893999999999998</v>
      </c>
      <c r="I766" s="210"/>
      <c r="J766" s="205"/>
      <c r="K766" s="205"/>
      <c r="L766" s="211"/>
      <c r="M766" s="212"/>
      <c r="N766" s="213"/>
      <c r="O766" s="213"/>
      <c r="P766" s="213"/>
      <c r="Q766" s="213"/>
      <c r="R766" s="213"/>
      <c r="S766" s="213"/>
      <c r="T766" s="214"/>
      <c r="AT766" s="215" t="s">
        <v>160</v>
      </c>
      <c r="AU766" s="215" t="s">
        <v>158</v>
      </c>
      <c r="AV766" s="11" t="s">
        <v>158</v>
      </c>
      <c r="AW766" s="11" t="s">
        <v>6</v>
      </c>
      <c r="AX766" s="11" t="s">
        <v>78</v>
      </c>
      <c r="AY766" s="215" t="s">
        <v>150</v>
      </c>
    </row>
    <row r="767" spans="2:65" s="1" customFormat="1" ht="25.5" customHeight="1">
      <c r="B767" s="42"/>
      <c r="C767" s="192" t="s">
        <v>1252</v>
      </c>
      <c r="D767" s="192" t="s">
        <v>152</v>
      </c>
      <c r="E767" s="193" t="s">
        <v>1253</v>
      </c>
      <c r="F767" s="194" t="s">
        <v>1254</v>
      </c>
      <c r="G767" s="195" t="s">
        <v>214</v>
      </c>
      <c r="H767" s="196">
        <v>24.812000000000001</v>
      </c>
      <c r="I767" s="197"/>
      <c r="J767" s="198">
        <f>ROUND(I767*H767,2)</f>
        <v>0</v>
      </c>
      <c r="K767" s="194" t="s">
        <v>156</v>
      </c>
      <c r="L767" s="62"/>
      <c r="M767" s="199" t="s">
        <v>23</v>
      </c>
      <c r="N767" s="200" t="s">
        <v>45</v>
      </c>
      <c r="O767" s="43"/>
      <c r="P767" s="201">
        <f>O767*H767</f>
        <v>0</v>
      </c>
      <c r="Q767" s="201">
        <v>0</v>
      </c>
      <c r="R767" s="201">
        <f>Q767*H767</f>
        <v>0</v>
      </c>
      <c r="S767" s="201">
        <v>0</v>
      </c>
      <c r="T767" s="202">
        <f>S767*H767</f>
        <v>0</v>
      </c>
      <c r="AR767" s="24" t="s">
        <v>157</v>
      </c>
      <c r="AT767" s="24" t="s">
        <v>152</v>
      </c>
      <c r="AU767" s="24" t="s">
        <v>158</v>
      </c>
      <c r="AY767" s="24" t="s">
        <v>150</v>
      </c>
      <c r="BE767" s="203">
        <f>IF(N767="základní",J767,0)</f>
        <v>0</v>
      </c>
      <c r="BF767" s="203">
        <f>IF(N767="snížená",J767,0)</f>
        <v>0</v>
      </c>
      <c r="BG767" s="203">
        <f>IF(N767="zákl. přenesená",J767,0)</f>
        <v>0</v>
      </c>
      <c r="BH767" s="203">
        <f>IF(N767="sníž. přenesená",J767,0)</f>
        <v>0</v>
      </c>
      <c r="BI767" s="203">
        <f>IF(N767="nulová",J767,0)</f>
        <v>0</v>
      </c>
      <c r="BJ767" s="24" t="s">
        <v>158</v>
      </c>
      <c r="BK767" s="203">
        <f>ROUND(I767*H767,2)</f>
        <v>0</v>
      </c>
      <c r="BL767" s="24" t="s">
        <v>157</v>
      </c>
      <c r="BM767" s="24" t="s">
        <v>1255</v>
      </c>
    </row>
    <row r="768" spans="2:65" s="11" customFormat="1" ht="13.5">
      <c r="B768" s="204"/>
      <c r="C768" s="205"/>
      <c r="D768" s="206" t="s">
        <v>160</v>
      </c>
      <c r="E768" s="205"/>
      <c r="F768" s="208" t="s">
        <v>1256</v>
      </c>
      <c r="G768" s="205"/>
      <c r="H768" s="209">
        <v>24.812000000000001</v>
      </c>
      <c r="I768" s="210"/>
      <c r="J768" s="205"/>
      <c r="K768" s="205"/>
      <c r="L768" s="211"/>
      <c r="M768" s="212"/>
      <c r="N768" s="213"/>
      <c r="O768" s="213"/>
      <c r="P768" s="213"/>
      <c r="Q768" s="213"/>
      <c r="R768" s="213"/>
      <c r="S768" s="213"/>
      <c r="T768" s="214"/>
      <c r="AT768" s="215" t="s">
        <v>160</v>
      </c>
      <c r="AU768" s="215" t="s">
        <v>158</v>
      </c>
      <c r="AV768" s="11" t="s">
        <v>158</v>
      </c>
      <c r="AW768" s="11" t="s">
        <v>6</v>
      </c>
      <c r="AX768" s="11" t="s">
        <v>78</v>
      </c>
      <c r="AY768" s="215" t="s">
        <v>150</v>
      </c>
    </row>
    <row r="769" spans="2:65" s="10" customFormat="1" ht="29.85" customHeight="1">
      <c r="B769" s="176"/>
      <c r="C769" s="177"/>
      <c r="D769" s="178" t="s">
        <v>72</v>
      </c>
      <c r="E769" s="190" t="s">
        <v>1257</v>
      </c>
      <c r="F769" s="190" t="s">
        <v>1258</v>
      </c>
      <c r="G769" s="177"/>
      <c r="H769" s="177"/>
      <c r="I769" s="180"/>
      <c r="J769" s="191">
        <f>BK769</f>
        <v>0</v>
      </c>
      <c r="K769" s="177"/>
      <c r="L769" s="182"/>
      <c r="M769" s="183"/>
      <c r="N769" s="184"/>
      <c r="O769" s="184"/>
      <c r="P769" s="185">
        <f>P770</f>
        <v>0</v>
      </c>
      <c r="Q769" s="184"/>
      <c r="R769" s="185">
        <f>R770</f>
        <v>0</v>
      </c>
      <c r="S769" s="184"/>
      <c r="T769" s="186">
        <f>T770</f>
        <v>0</v>
      </c>
      <c r="AR769" s="187" t="s">
        <v>78</v>
      </c>
      <c r="AT769" s="188" t="s">
        <v>72</v>
      </c>
      <c r="AU769" s="188" t="s">
        <v>78</v>
      </c>
      <c r="AY769" s="187" t="s">
        <v>150</v>
      </c>
      <c r="BK769" s="189">
        <f>BK770</f>
        <v>0</v>
      </c>
    </row>
    <row r="770" spans="2:65" s="1" customFormat="1" ht="16.5" customHeight="1">
      <c r="B770" s="42"/>
      <c r="C770" s="192" t="s">
        <v>1259</v>
      </c>
      <c r="D770" s="192" t="s">
        <v>152</v>
      </c>
      <c r="E770" s="193" t="s">
        <v>1260</v>
      </c>
      <c r="F770" s="194" t="s">
        <v>1261</v>
      </c>
      <c r="G770" s="195" t="s">
        <v>214</v>
      </c>
      <c r="H770" s="196">
        <v>87.768000000000001</v>
      </c>
      <c r="I770" s="197"/>
      <c r="J770" s="198">
        <f>ROUND(I770*H770,2)</f>
        <v>0</v>
      </c>
      <c r="K770" s="194" t="s">
        <v>156</v>
      </c>
      <c r="L770" s="62"/>
      <c r="M770" s="199" t="s">
        <v>23</v>
      </c>
      <c r="N770" s="200" t="s">
        <v>45</v>
      </c>
      <c r="O770" s="43"/>
      <c r="P770" s="201">
        <f>O770*H770</f>
        <v>0</v>
      </c>
      <c r="Q770" s="201">
        <v>0</v>
      </c>
      <c r="R770" s="201">
        <f>Q770*H770</f>
        <v>0</v>
      </c>
      <c r="S770" s="201">
        <v>0</v>
      </c>
      <c r="T770" s="202">
        <f>S770*H770</f>
        <v>0</v>
      </c>
      <c r="AR770" s="24" t="s">
        <v>157</v>
      </c>
      <c r="AT770" s="24" t="s">
        <v>152</v>
      </c>
      <c r="AU770" s="24" t="s">
        <v>158</v>
      </c>
      <c r="AY770" s="24" t="s">
        <v>150</v>
      </c>
      <c r="BE770" s="203">
        <f>IF(N770="základní",J770,0)</f>
        <v>0</v>
      </c>
      <c r="BF770" s="203">
        <f>IF(N770="snížená",J770,0)</f>
        <v>0</v>
      </c>
      <c r="BG770" s="203">
        <f>IF(N770="zákl. přenesená",J770,0)</f>
        <v>0</v>
      </c>
      <c r="BH770" s="203">
        <f>IF(N770="sníž. přenesená",J770,0)</f>
        <v>0</v>
      </c>
      <c r="BI770" s="203">
        <f>IF(N770="nulová",J770,0)</f>
        <v>0</v>
      </c>
      <c r="BJ770" s="24" t="s">
        <v>158</v>
      </c>
      <c r="BK770" s="203">
        <f>ROUND(I770*H770,2)</f>
        <v>0</v>
      </c>
      <c r="BL770" s="24" t="s">
        <v>157</v>
      </c>
      <c r="BM770" s="24" t="s">
        <v>1262</v>
      </c>
    </row>
    <row r="771" spans="2:65" s="10" customFormat="1" ht="37.35" customHeight="1">
      <c r="B771" s="176"/>
      <c r="C771" s="177"/>
      <c r="D771" s="178" t="s">
        <v>72</v>
      </c>
      <c r="E771" s="179" t="s">
        <v>1263</v>
      </c>
      <c r="F771" s="179" t="s">
        <v>1264</v>
      </c>
      <c r="G771" s="177"/>
      <c r="H771" s="177"/>
      <c r="I771" s="180"/>
      <c r="J771" s="181">
        <f>BK771</f>
        <v>0</v>
      </c>
      <c r="K771" s="177"/>
      <c r="L771" s="182"/>
      <c r="M771" s="183"/>
      <c r="N771" s="184"/>
      <c r="O771" s="184"/>
      <c r="P771" s="185">
        <f>P772+P856+P899+P925+P948+P963+P987+P992+P995+P1058+P1087+P1095+P1100+P1175+P1194+P1221+P1250+P1317+P1321+P1340+P1358+P1420</f>
        <v>0</v>
      </c>
      <c r="Q771" s="184"/>
      <c r="R771" s="185">
        <f>R772+R856+R899+R925+R948+R963+R987+R992+R995+R1058+R1087+R1095+R1100+R1175+R1194+R1221+R1250+R1317+R1321+R1340+R1358+R1420</f>
        <v>16.135368150000001</v>
      </c>
      <c r="S771" s="184"/>
      <c r="T771" s="186">
        <f>T772+T856+T899+T925+T948+T963+T987+T992+T995+T1058+T1087+T1095+T1100+T1175+T1194+T1221+T1250+T1317+T1321+T1340+T1358+T1420</f>
        <v>4.7086236299999999</v>
      </c>
      <c r="AR771" s="187" t="s">
        <v>158</v>
      </c>
      <c r="AT771" s="188" t="s">
        <v>72</v>
      </c>
      <c r="AU771" s="188" t="s">
        <v>73</v>
      </c>
      <c r="AY771" s="187" t="s">
        <v>150</v>
      </c>
      <c r="BK771" s="189">
        <f>BK772+BK856+BK899+BK925+BK948+BK963+BK987+BK992+BK995+BK1058+BK1087+BK1095+BK1100+BK1175+BK1194+BK1221+BK1250+BK1317+BK1321+BK1340+BK1358+BK1420</f>
        <v>0</v>
      </c>
    </row>
    <row r="772" spans="2:65" s="10" customFormat="1" ht="19.899999999999999" customHeight="1">
      <c r="B772" s="176"/>
      <c r="C772" s="177"/>
      <c r="D772" s="178" t="s">
        <v>72</v>
      </c>
      <c r="E772" s="190" t="s">
        <v>1265</v>
      </c>
      <c r="F772" s="190" t="s">
        <v>1266</v>
      </c>
      <c r="G772" s="177"/>
      <c r="H772" s="177"/>
      <c r="I772" s="180"/>
      <c r="J772" s="191">
        <f>BK772</f>
        <v>0</v>
      </c>
      <c r="K772" s="177"/>
      <c r="L772" s="182"/>
      <c r="M772" s="183"/>
      <c r="N772" s="184"/>
      <c r="O772" s="184"/>
      <c r="P772" s="185">
        <f>SUM(P773:P855)</f>
        <v>0</v>
      </c>
      <c r="Q772" s="184"/>
      <c r="R772" s="185">
        <f>SUM(R773:R855)</f>
        <v>0.96438630000000003</v>
      </c>
      <c r="S772" s="184"/>
      <c r="T772" s="186">
        <f>SUM(T773:T855)</f>
        <v>0.15043430000000002</v>
      </c>
      <c r="AR772" s="187" t="s">
        <v>158</v>
      </c>
      <c r="AT772" s="188" t="s">
        <v>72</v>
      </c>
      <c r="AU772" s="188" t="s">
        <v>78</v>
      </c>
      <c r="AY772" s="187" t="s">
        <v>150</v>
      </c>
      <c r="BK772" s="189">
        <f>SUM(BK773:BK855)</f>
        <v>0</v>
      </c>
    </row>
    <row r="773" spans="2:65" s="1" customFormat="1" ht="25.5" customHeight="1">
      <c r="B773" s="42"/>
      <c r="C773" s="192" t="s">
        <v>1267</v>
      </c>
      <c r="D773" s="192" t="s">
        <v>152</v>
      </c>
      <c r="E773" s="193" t="s">
        <v>1268</v>
      </c>
      <c r="F773" s="194" t="s">
        <v>1269</v>
      </c>
      <c r="G773" s="195" t="s">
        <v>172</v>
      </c>
      <c r="H773" s="196">
        <v>4.9450000000000003</v>
      </c>
      <c r="I773" s="197"/>
      <c r="J773" s="198">
        <f>ROUND(I773*H773,2)</f>
        <v>0</v>
      </c>
      <c r="K773" s="194" t="s">
        <v>156</v>
      </c>
      <c r="L773" s="62"/>
      <c r="M773" s="199" t="s">
        <v>23</v>
      </c>
      <c r="N773" s="200" t="s">
        <v>45</v>
      </c>
      <c r="O773" s="43"/>
      <c r="P773" s="201">
        <f>O773*H773</f>
        <v>0</v>
      </c>
      <c r="Q773" s="201">
        <v>0</v>
      </c>
      <c r="R773" s="201">
        <f>Q773*H773</f>
        <v>0</v>
      </c>
      <c r="S773" s="201">
        <v>0</v>
      </c>
      <c r="T773" s="202">
        <f>S773*H773</f>
        <v>0</v>
      </c>
      <c r="AR773" s="24" t="s">
        <v>234</v>
      </c>
      <c r="AT773" s="24" t="s">
        <v>152</v>
      </c>
      <c r="AU773" s="24" t="s">
        <v>158</v>
      </c>
      <c r="AY773" s="24" t="s">
        <v>150</v>
      </c>
      <c r="BE773" s="203">
        <f>IF(N773="základní",J773,0)</f>
        <v>0</v>
      </c>
      <c r="BF773" s="203">
        <f>IF(N773="snížená",J773,0)</f>
        <v>0</v>
      </c>
      <c r="BG773" s="203">
        <f>IF(N773="zákl. přenesená",J773,0)</f>
        <v>0</v>
      </c>
      <c r="BH773" s="203">
        <f>IF(N773="sníž. přenesená",J773,0)</f>
        <v>0</v>
      </c>
      <c r="BI773" s="203">
        <f>IF(N773="nulová",J773,0)</f>
        <v>0</v>
      </c>
      <c r="BJ773" s="24" t="s">
        <v>158</v>
      </c>
      <c r="BK773" s="203">
        <f>ROUND(I773*H773,2)</f>
        <v>0</v>
      </c>
      <c r="BL773" s="24" t="s">
        <v>234</v>
      </c>
      <c r="BM773" s="24" t="s">
        <v>1270</v>
      </c>
    </row>
    <row r="774" spans="2:65" s="11" customFormat="1" ht="13.5">
      <c r="B774" s="204"/>
      <c r="C774" s="205"/>
      <c r="D774" s="206" t="s">
        <v>160</v>
      </c>
      <c r="E774" s="207" t="s">
        <v>23</v>
      </c>
      <c r="F774" s="208" t="s">
        <v>1271</v>
      </c>
      <c r="G774" s="205"/>
      <c r="H774" s="209">
        <v>4.9450000000000003</v>
      </c>
      <c r="I774" s="210"/>
      <c r="J774" s="205"/>
      <c r="K774" s="205"/>
      <c r="L774" s="211"/>
      <c r="M774" s="212"/>
      <c r="N774" s="213"/>
      <c r="O774" s="213"/>
      <c r="P774" s="213"/>
      <c r="Q774" s="213"/>
      <c r="R774" s="213"/>
      <c r="S774" s="213"/>
      <c r="T774" s="214"/>
      <c r="AT774" s="215" t="s">
        <v>160</v>
      </c>
      <c r="AU774" s="215" t="s">
        <v>158</v>
      </c>
      <c r="AV774" s="11" t="s">
        <v>158</v>
      </c>
      <c r="AW774" s="11" t="s">
        <v>36</v>
      </c>
      <c r="AX774" s="11" t="s">
        <v>73</v>
      </c>
      <c r="AY774" s="215" t="s">
        <v>150</v>
      </c>
    </row>
    <row r="775" spans="2:65" s="12" customFormat="1" ht="13.5">
      <c r="B775" s="216"/>
      <c r="C775" s="217"/>
      <c r="D775" s="206" t="s">
        <v>160</v>
      </c>
      <c r="E775" s="218" t="s">
        <v>23</v>
      </c>
      <c r="F775" s="219" t="s">
        <v>163</v>
      </c>
      <c r="G775" s="217"/>
      <c r="H775" s="220">
        <v>4.9450000000000003</v>
      </c>
      <c r="I775" s="221"/>
      <c r="J775" s="217"/>
      <c r="K775" s="217"/>
      <c r="L775" s="222"/>
      <c r="M775" s="223"/>
      <c r="N775" s="224"/>
      <c r="O775" s="224"/>
      <c r="P775" s="224"/>
      <c r="Q775" s="224"/>
      <c r="R775" s="224"/>
      <c r="S775" s="224"/>
      <c r="T775" s="225"/>
      <c r="AT775" s="226" t="s">
        <v>160</v>
      </c>
      <c r="AU775" s="226" t="s">
        <v>158</v>
      </c>
      <c r="AV775" s="12" t="s">
        <v>157</v>
      </c>
      <c r="AW775" s="12" t="s">
        <v>36</v>
      </c>
      <c r="AX775" s="12" t="s">
        <v>78</v>
      </c>
      <c r="AY775" s="226" t="s">
        <v>150</v>
      </c>
    </row>
    <row r="776" spans="2:65" s="1" customFormat="1" ht="16.5" customHeight="1">
      <c r="B776" s="42"/>
      <c r="C776" s="237" t="s">
        <v>1272</v>
      </c>
      <c r="D776" s="237" t="s">
        <v>228</v>
      </c>
      <c r="E776" s="238" t="s">
        <v>1273</v>
      </c>
      <c r="F776" s="239" t="s">
        <v>1274</v>
      </c>
      <c r="G776" s="240" t="s">
        <v>214</v>
      </c>
      <c r="H776" s="241">
        <v>1E-3</v>
      </c>
      <c r="I776" s="242"/>
      <c r="J776" s="243">
        <f>ROUND(I776*H776,2)</f>
        <v>0</v>
      </c>
      <c r="K776" s="239" t="s">
        <v>156</v>
      </c>
      <c r="L776" s="244"/>
      <c r="M776" s="245" t="s">
        <v>23</v>
      </c>
      <c r="N776" s="246" t="s">
        <v>45</v>
      </c>
      <c r="O776" s="43"/>
      <c r="P776" s="201">
        <f>O776*H776</f>
        <v>0</v>
      </c>
      <c r="Q776" s="201">
        <v>1</v>
      </c>
      <c r="R776" s="201">
        <f>Q776*H776</f>
        <v>1E-3</v>
      </c>
      <c r="S776" s="201">
        <v>0</v>
      </c>
      <c r="T776" s="202">
        <f>S776*H776</f>
        <v>0</v>
      </c>
      <c r="AR776" s="24" t="s">
        <v>312</v>
      </c>
      <c r="AT776" s="24" t="s">
        <v>228</v>
      </c>
      <c r="AU776" s="24" t="s">
        <v>158</v>
      </c>
      <c r="AY776" s="24" t="s">
        <v>150</v>
      </c>
      <c r="BE776" s="203">
        <f>IF(N776="základní",J776,0)</f>
        <v>0</v>
      </c>
      <c r="BF776" s="203">
        <f>IF(N776="snížená",J776,0)</f>
        <v>0</v>
      </c>
      <c r="BG776" s="203">
        <f>IF(N776="zákl. přenesená",J776,0)</f>
        <v>0</v>
      </c>
      <c r="BH776" s="203">
        <f>IF(N776="sníž. přenesená",J776,0)</f>
        <v>0</v>
      </c>
      <c r="BI776" s="203">
        <f>IF(N776="nulová",J776,0)</f>
        <v>0</v>
      </c>
      <c r="BJ776" s="24" t="s">
        <v>158</v>
      </c>
      <c r="BK776" s="203">
        <f>ROUND(I776*H776,2)</f>
        <v>0</v>
      </c>
      <c r="BL776" s="24" t="s">
        <v>234</v>
      </c>
      <c r="BM776" s="24" t="s">
        <v>1275</v>
      </c>
    </row>
    <row r="777" spans="2:65" s="11" customFormat="1" ht="13.5">
      <c r="B777" s="204"/>
      <c r="C777" s="205"/>
      <c r="D777" s="206" t="s">
        <v>160</v>
      </c>
      <c r="E777" s="205"/>
      <c r="F777" s="208" t="s">
        <v>1276</v>
      </c>
      <c r="G777" s="205"/>
      <c r="H777" s="209">
        <v>1E-3</v>
      </c>
      <c r="I777" s="210"/>
      <c r="J777" s="205"/>
      <c r="K777" s="205"/>
      <c r="L777" s="211"/>
      <c r="M777" s="212"/>
      <c r="N777" s="213"/>
      <c r="O777" s="213"/>
      <c r="P777" s="213"/>
      <c r="Q777" s="213"/>
      <c r="R777" s="213"/>
      <c r="S777" s="213"/>
      <c r="T777" s="214"/>
      <c r="AT777" s="215" t="s">
        <v>160</v>
      </c>
      <c r="AU777" s="215" t="s">
        <v>158</v>
      </c>
      <c r="AV777" s="11" t="s">
        <v>158</v>
      </c>
      <c r="AW777" s="11" t="s">
        <v>6</v>
      </c>
      <c r="AX777" s="11" t="s">
        <v>78</v>
      </c>
      <c r="AY777" s="215" t="s">
        <v>150</v>
      </c>
    </row>
    <row r="778" spans="2:65" s="1" customFormat="1" ht="16.5" customHeight="1">
      <c r="B778" s="42"/>
      <c r="C778" s="192" t="s">
        <v>1277</v>
      </c>
      <c r="D778" s="192" t="s">
        <v>152</v>
      </c>
      <c r="E778" s="193" t="s">
        <v>1278</v>
      </c>
      <c r="F778" s="194" t="s">
        <v>1279</v>
      </c>
      <c r="G778" s="195" t="s">
        <v>172</v>
      </c>
      <c r="H778" s="196">
        <v>23.055</v>
      </c>
      <c r="I778" s="197"/>
      <c r="J778" s="198">
        <f>ROUND(I778*H778,2)</f>
        <v>0</v>
      </c>
      <c r="K778" s="194" t="s">
        <v>156</v>
      </c>
      <c r="L778" s="62"/>
      <c r="M778" s="199" t="s">
        <v>23</v>
      </c>
      <c r="N778" s="200" t="s">
        <v>45</v>
      </c>
      <c r="O778" s="43"/>
      <c r="P778" s="201">
        <f>O778*H778</f>
        <v>0</v>
      </c>
      <c r="Q778" s="201">
        <v>0</v>
      </c>
      <c r="R778" s="201">
        <f>Q778*H778</f>
        <v>0</v>
      </c>
      <c r="S778" s="201">
        <v>0</v>
      </c>
      <c r="T778" s="202">
        <f>S778*H778</f>
        <v>0</v>
      </c>
      <c r="AR778" s="24" t="s">
        <v>234</v>
      </c>
      <c r="AT778" s="24" t="s">
        <v>152</v>
      </c>
      <c r="AU778" s="24" t="s">
        <v>158</v>
      </c>
      <c r="AY778" s="24" t="s">
        <v>150</v>
      </c>
      <c r="BE778" s="203">
        <f>IF(N778="základní",J778,0)</f>
        <v>0</v>
      </c>
      <c r="BF778" s="203">
        <f>IF(N778="snížená",J778,0)</f>
        <v>0</v>
      </c>
      <c r="BG778" s="203">
        <f>IF(N778="zákl. přenesená",J778,0)</f>
        <v>0</v>
      </c>
      <c r="BH778" s="203">
        <f>IF(N778="sníž. přenesená",J778,0)</f>
        <v>0</v>
      </c>
      <c r="BI778" s="203">
        <f>IF(N778="nulová",J778,0)</f>
        <v>0</v>
      </c>
      <c r="BJ778" s="24" t="s">
        <v>158</v>
      </c>
      <c r="BK778" s="203">
        <f>ROUND(I778*H778,2)</f>
        <v>0</v>
      </c>
      <c r="BL778" s="24" t="s">
        <v>234</v>
      </c>
      <c r="BM778" s="24" t="s">
        <v>1280</v>
      </c>
    </row>
    <row r="779" spans="2:65" s="11" customFormat="1" ht="13.5">
      <c r="B779" s="204"/>
      <c r="C779" s="205"/>
      <c r="D779" s="206" t="s">
        <v>160</v>
      </c>
      <c r="E779" s="207" t="s">
        <v>23</v>
      </c>
      <c r="F779" s="208" t="s">
        <v>1281</v>
      </c>
      <c r="G779" s="205"/>
      <c r="H779" s="209">
        <v>23.055</v>
      </c>
      <c r="I779" s="210"/>
      <c r="J779" s="205"/>
      <c r="K779" s="205"/>
      <c r="L779" s="211"/>
      <c r="M779" s="212"/>
      <c r="N779" s="213"/>
      <c r="O779" s="213"/>
      <c r="P779" s="213"/>
      <c r="Q779" s="213"/>
      <c r="R779" s="213"/>
      <c r="S779" s="213"/>
      <c r="T779" s="214"/>
      <c r="AT779" s="215" t="s">
        <v>160</v>
      </c>
      <c r="AU779" s="215" t="s">
        <v>158</v>
      </c>
      <c r="AV779" s="11" t="s">
        <v>158</v>
      </c>
      <c r="AW779" s="11" t="s">
        <v>36</v>
      </c>
      <c r="AX779" s="11" t="s">
        <v>78</v>
      </c>
      <c r="AY779" s="215" t="s">
        <v>150</v>
      </c>
    </row>
    <row r="780" spans="2:65" s="1" customFormat="1" ht="16.5" customHeight="1">
      <c r="B780" s="42"/>
      <c r="C780" s="237" t="s">
        <v>1282</v>
      </c>
      <c r="D780" s="237" t="s">
        <v>228</v>
      </c>
      <c r="E780" s="238" t="s">
        <v>1273</v>
      </c>
      <c r="F780" s="239" t="s">
        <v>1274</v>
      </c>
      <c r="G780" s="240" t="s">
        <v>214</v>
      </c>
      <c r="H780" s="241">
        <v>8.0000000000000002E-3</v>
      </c>
      <c r="I780" s="242"/>
      <c r="J780" s="243">
        <f>ROUND(I780*H780,2)</f>
        <v>0</v>
      </c>
      <c r="K780" s="239" t="s">
        <v>156</v>
      </c>
      <c r="L780" s="244"/>
      <c r="M780" s="245" t="s">
        <v>23</v>
      </c>
      <c r="N780" s="246" t="s">
        <v>45</v>
      </c>
      <c r="O780" s="43"/>
      <c r="P780" s="201">
        <f>O780*H780</f>
        <v>0</v>
      </c>
      <c r="Q780" s="201">
        <v>1</v>
      </c>
      <c r="R780" s="201">
        <f>Q780*H780</f>
        <v>8.0000000000000002E-3</v>
      </c>
      <c r="S780" s="201">
        <v>0</v>
      </c>
      <c r="T780" s="202">
        <f>S780*H780</f>
        <v>0</v>
      </c>
      <c r="AR780" s="24" t="s">
        <v>312</v>
      </c>
      <c r="AT780" s="24" t="s">
        <v>228</v>
      </c>
      <c r="AU780" s="24" t="s">
        <v>158</v>
      </c>
      <c r="AY780" s="24" t="s">
        <v>150</v>
      </c>
      <c r="BE780" s="203">
        <f>IF(N780="základní",J780,0)</f>
        <v>0</v>
      </c>
      <c r="BF780" s="203">
        <f>IF(N780="snížená",J780,0)</f>
        <v>0</v>
      </c>
      <c r="BG780" s="203">
        <f>IF(N780="zákl. přenesená",J780,0)</f>
        <v>0</v>
      </c>
      <c r="BH780" s="203">
        <f>IF(N780="sníž. přenesená",J780,0)</f>
        <v>0</v>
      </c>
      <c r="BI780" s="203">
        <f>IF(N780="nulová",J780,0)</f>
        <v>0</v>
      </c>
      <c r="BJ780" s="24" t="s">
        <v>158</v>
      </c>
      <c r="BK780" s="203">
        <f>ROUND(I780*H780,2)</f>
        <v>0</v>
      </c>
      <c r="BL780" s="24" t="s">
        <v>234</v>
      </c>
      <c r="BM780" s="24" t="s">
        <v>1283</v>
      </c>
    </row>
    <row r="781" spans="2:65" s="11" customFormat="1" ht="13.5">
      <c r="B781" s="204"/>
      <c r="C781" s="205"/>
      <c r="D781" s="206" t="s">
        <v>160</v>
      </c>
      <c r="E781" s="205"/>
      <c r="F781" s="208" t="s">
        <v>1284</v>
      </c>
      <c r="G781" s="205"/>
      <c r="H781" s="209">
        <v>8.0000000000000002E-3</v>
      </c>
      <c r="I781" s="210"/>
      <c r="J781" s="205"/>
      <c r="K781" s="205"/>
      <c r="L781" s="211"/>
      <c r="M781" s="212"/>
      <c r="N781" s="213"/>
      <c r="O781" s="213"/>
      <c r="P781" s="213"/>
      <c r="Q781" s="213"/>
      <c r="R781" s="213"/>
      <c r="S781" s="213"/>
      <c r="T781" s="214"/>
      <c r="AT781" s="215" t="s">
        <v>160</v>
      </c>
      <c r="AU781" s="215" t="s">
        <v>158</v>
      </c>
      <c r="AV781" s="11" t="s">
        <v>158</v>
      </c>
      <c r="AW781" s="11" t="s">
        <v>6</v>
      </c>
      <c r="AX781" s="11" t="s">
        <v>78</v>
      </c>
      <c r="AY781" s="215" t="s">
        <v>150</v>
      </c>
    </row>
    <row r="782" spans="2:65" s="1" customFormat="1" ht="16.5" customHeight="1">
      <c r="B782" s="42"/>
      <c r="C782" s="192" t="s">
        <v>1285</v>
      </c>
      <c r="D782" s="192" t="s">
        <v>152</v>
      </c>
      <c r="E782" s="193" t="s">
        <v>1286</v>
      </c>
      <c r="F782" s="194" t="s">
        <v>1287</v>
      </c>
      <c r="G782" s="195" t="s">
        <v>172</v>
      </c>
      <c r="H782" s="196">
        <v>6.5</v>
      </c>
      <c r="I782" s="197"/>
      <c r="J782" s="198">
        <f>ROUND(I782*H782,2)</f>
        <v>0</v>
      </c>
      <c r="K782" s="194" t="s">
        <v>23</v>
      </c>
      <c r="L782" s="62"/>
      <c r="M782" s="199" t="s">
        <v>23</v>
      </c>
      <c r="N782" s="200" t="s">
        <v>45</v>
      </c>
      <c r="O782" s="43"/>
      <c r="P782" s="201">
        <f>O782*H782</f>
        <v>0</v>
      </c>
      <c r="Q782" s="201">
        <v>0</v>
      </c>
      <c r="R782" s="201">
        <f>Q782*H782</f>
        <v>0</v>
      </c>
      <c r="S782" s="201">
        <v>4.8700000000000002E-3</v>
      </c>
      <c r="T782" s="202">
        <f>S782*H782</f>
        <v>3.1655000000000003E-2</v>
      </c>
      <c r="AR782" s="24" t="s">
        <v>234</v>
      </c>
      <c r="AT782" s="24" t="s">
        <v>152</v>
      </c>
      <c r="AU782" s="24" t="s">
        <v>158</v>
      </c>
      <c r="AY782" s="24" t="s">
        <v>150</v>
      </c>
      <c r="BE782" s="203">
        <f>IF(N782="základní",J782,0)</f>
        <v>0</v>
      </c>
      <c r="BF782" s="203">
        <f>IF(N782="snížená",J782,0)</f>
        <v>0</v>
      </c>
      <c r="BG782" s="203">
        <f>IF(N782="zákl. přenesená",J782,0)</f>
        <v>0</v>
      </c>
      <c r="BH782" s="203">
        <f>IF(N782="sníž. přenesená",J782,0)</f>
        <v>0</v>
      </c>
      <c r="BI782" s="203">
        <f>IF(N782="nulová",J782,0)</f>
        <v>0</v>
      </c>
      <c r="BJ782" s="24" t="s">
        <v>158</v>
      </c>
      <c r="BK782" s="203">
        <f>ROUND(I782*H782,2)</f>
        <v>0</v>
      </c>
      <c r="BL782" s="24" t="s">
        <v>234</v>
      </c>
      <c r="BM782" s="24" t="s">
        <v>1288</v>
      </c>
    </row>
    <row r="783" spans="2:65" s="11" customFormat="1" ht="13.5">
      <c r="B783" s="204"/>
      <c r="C783" s="205"/>
      <c r="D783" s="206" t="s">
        <v>160</v>
      </c>
      <c r="E783" s="207" t="s">
        <v>23</v>
      </c>
      <c r="F783" s="208" t="s">
        <v>1289</v>
      </c>
      <c r="G783" s="205"/>
      <c r="H783" s="209">
        <v>6.5</v>
      </c>
      <c r="I783" s="210"/>
      <c r="J783" s="205"/>
      <c r="K783" s="205"/>
      <c r="L783" s="211"/>
      <c r="M783" s="212"/>
      <c r="N783" s="213"/>
      <c r="O783" s="213"/>
      <c r="P783" s="213"/>
      <c r="Q783" s="213"/>
      <c r="R783" s="213"/>
      <c r="S783" s="213"/>
      <c r="T783" s="214"/>
      <c r="AT783" s="215" t="s">
        <v>160</v>
      </c>
      <c r="AU783" s="215" t="s">
        <v>158</v>
      </c>
      <c r="AV783" s="11" t="s">
        <v>158</v>
      </c>
      <c r="AW783" s="11" t="s">
        <v>36</v>
      </c>
      <c r="AX783" s="11" t="s">
        <v>78</v>
      </c>
      <c r="AY783" s="215" t="s">
        <v>150</v>
      </c>
    </row>
    <row r="784" spans="2:65" s="1" customFormat="1" ht="16.5" customHeight="1">
      <c r="B784" s="42"/>
      <c r="C784" s="192" t="s">
        <v>1290</v>
      </c>
      <c r="D784" s="192" t="s">
        <v>152</v>
      </c>
      <c r="E784" s="193" t="s">
        <v>1291</v>
      </c>
      <c r="F784" s="194" t="s">
        <v>1292</v>
      </c>
      <c r="G784" s="195" t="s">
        <v>172</v>
      </c>
      <c r="H784" s="196">
        <v>12.195</v>
      </c>
      <c r="I784" s="197"/>
      <c r="J784" s="198">
        <f>ROUND(I784*H784,2)</f>
        <v>0</v>
      </c>
      <c r="K784" s="194" t="s">
        <v>23</v>
      </c>
      <c r="L784" s="62"/>
      <c r="M784" s="199" t="s">
        <v>23</v>
      </c>
      <c r="N784" s="200" t="s">
        <v>45</v>
      </c>
      <c r="O784" s="43"/>
      <c r="P784" s="201">
        <f>O784*H784</f>
        <v>0</v>
      </c>
      <c r="Q784" s="201">
        <v>0</v>
      </c>
      <c r="R784" s="201">
        <f>Q784*H784</f>
        <v>0</v>
      </c>
      <c r="S784" s="201">
        <v>9.7400000000000004E-3</v>
      </c>
      <c r="T784" s="202">
        <f>S784*H784</f>
        <v>0.1187793</v>
      </c>
      <c r="AR784" s="24" t="s">
        <v>234</v>
      </c>
      <c r="AT784" s="24" t="s">
        <v>152</v>
      </c>
      <c r="AU784" s="24" t="s">
        <v>158</v>
      </c>
      <c r="AY784" s="24" t="s">
        <v>150</v>
      </c>
      <c r="BE784" s="203">
        <f>IF(N784="základní",J784,0)</f>
        <v>0</v>
      </c>
      <c r="BF784" s="203">
        <f>IF(N784="snížená",J784,0)</f>
        <v>0</v>
      </c>
      <c r="BG784" s="203">
        <f>IF(N784="zákl. přenesená",J784,0)</f>
        <v>0</v>
      </c>
      <c r="BH784" s="203">
        <f>IF(N784="sníž. přenesená",J784,0)</f>
        <v>0</v>
      </c>
      <c r="BI784" s="203">
        <f>IF(N784="nulová",J784,0)</f>
        <v>0</v>
      </c>
      <c r="BJ784" s="24" t="s">
        <v>158</v>
      </c>
      <c r="BK784" s="203">
        <f>ROUND(I784*H784,2)</f>
        <v>0</v>
      </c>
      <c r="BL784" s="24" t="s">
        <v>234</v>
      </c>
      <c r="BM784" s="24" t="s">
        <v>1293</v>
      </c>
    </row>
    <row r="785" spans="2:65" s="13" customFormat="1" ht="13.5">
      <c r="B785" s="227"/>
      <c r="C785" s="228"/>
      <c r="D785" s="206" t="s">
        <v>160</v>
      </c>
      <c r="E785" s="229" t="s">
        <v>23</v>
      </c>
      <c r="F785" s="230" t="s">
        <v>337</v>
      </c>
      <c r="G785" s="228"/>
      <c r="H785" s="229" t="s">
        <v>23</v>
      </c>
      <c r="I785" s="231"/>
      <c r="J785" s="228"/>
      <c r="K785" s="228"/>
      <c r="L785" s="232"/>
      <c r="M785" s="233"/>
      <c r="N785" s="234"/>
      <c r="O785" s="234"/>
      <c r="P785" s="234"/>
      <c r="Q785" s="234"/>
      <c r="R785" s="234"/>
      <c r="S785" s="234"/>
      <c r="T785" s="235"/>
      <c r="AT785" s="236" t="s">
        <v>160</v>
      </c>
      <c r="AU785" s="236" t="s">
        <v>158</v>
      </c>
      <c r="AV785" s="13" t="s">
        <v>78</v>
      </c>
      <c r="AW785" s="13" t="s">
        <v>36</v>
      </c>
      <c r="AX785" s="13" t="s">
        <v>73</v>
      </c>
      <c r="AY785" s="236" t="s">
        <v>150</v>
      </c>
    </row>
    <row r="786" spans="2:65" s="11" customFormat="1" ht="13.5">
      <c r="B786" s="204"/>
      <c r="C786" s="205"/>
      <c r="D786" s="206" t="s">
        <v>160</v>
      </c>
      <c r="E786" s="207" t="s">
        <v>23</v>
      </c>
      <c r="F786" s="208" t="s">
        <v>1294</v>
      </c>
      <c r="G786" s="205"/>
      <c r="H786" s="209">
        <v>7.6950000000000003</v>
      </c>
      <c r="I786" s="210"/>
      <c r="J786" s="205"/>
      <c r="K786" s="205"/>
      <c r="L786" s="211"/>
      <c r="M786" s="212"/>
      <c r="N786" s="213"/>
      <c r="O786" s="213"/>
      <c r="P786" s="213"/>
      <c r="Q786" s="213"/>
      <c r="R786" s="213"/>
      <c r="S786" s="213"/>
      <c r="T786" s="214"/>
      <c r="AT786" s="215" t="s">
        <v>160</v>
      </c>
      <c r="AU786" s="215" t="s">
        <v>158</v>
      </c>
      <c r="AV786" s="11" t="s">
        <v>158</v>
      </c>
      <c r="AW786" s="11" t="s">
        <v>36</v>
      </c>
      <c r="AX786" s="11" t="s">
        <v>73</v>
      </c>
      <c r="AY786" s="215" t="s">
        <v>150</v>
      </c>
    </row>
    <row r="787" spans="2:65" s="11" customFormat="1" ht="13.5">
      <c r="B787" s="204"/>
      <c r="C787" s="205"/>
      <c r="D787" s="206" t="s">
        <v>160</v>
      </c>
      <c r="E787" s="207" t="s">
        <v>23</v>
      </c>
      <c r="F787" s="208" t="s">
        <v>1295</v>
      </c>
      <c r="G787" s="205"/>
      <c r="H787" s="209">
        <v>4.5</v>
      </c>
      <c r="I787" s="210"/>
      <c r="J787" s="205"/>
      <c r="K787" s="205"/>
      <c r="L787" s="211"/>
      <c r="M787" s="212"/>
      <c r="N787" s="213"/>
      <c r="O787" s="213"/>
      <c r="P787" s="213"/>
      <c r="Q787" s="213"/>
      <c r="R787" s="213"/>
      <c r="S787" s="213"/>
      <c r="T787" s="214"/>
      <c r="AT787" s="215" t="s">
        <v>160</v>
      </c>
      <c r="AU787" s="215" t="s">
        <v>158</v>
      </c>
      <c r="AV787" s="11" t="s">
        <v>158</v>
      </c>
      <c r="AW787" s="11" t="s">
        <v>36</v>
      </c>
      <c r="AX787" s="11" t="s">
        <v>73</v>
      </c>
      <c r="AY787" s="215" t="s">
        <v>150</v>
      </c>
    </row>
    <row r="788" spans="2:65" s="12" customFormat="1" ht="13.5">
      <c r="B788" s="216"/>
      <c r="C788" s="217"/>
      <c r="D788" s="206" t="s">
        <v>160</v>
      </c>
      <c r="E788" s="218" t="s">
        <v>23</v>
      </c>
      <c r="F788" s="219" t="s">
        <v>163</v>
      </c>
      <c r="G788" s="217"/>
      <c r="H788" s="220">
        <v>12.195</v>
      </c>
      <c r="I788" s="221"/>
      <c r="J788" s="217"/>
      <c r="K788" s="217"/>
      <c r="L788" s="222"/>
      <c r="M788" s="223"/>
      <c r="N788" s="224"/>
      <c r="O788" s="224"/>
      <c r="P788" s="224"/>
      <c r="Q788" s="224"/>
      <c r="R788" s="224"/>
      <c r="S788" s="224"/>
      <c r="T788" s="225"/>
      <c r="AT788" s="226" t="s">
        <v>160</v>
      </c>
      <c r="AU788" s="226" t="s">
        <v>158</v>
      </c>
      <c r="AV788" s="12" t="s">
        <v>157</v>
      </c>
      <c r="AW788" s="12" t="s">
        <v>36</v>
      </c>
      <c r="AX788" s="12" t="s">
        <v>78</v>
      </c>
      <c r="AY788" s="226" t="s">
        <v>150</v>
      </c>
    </row>
    <row r="789" spans="2:65" s="1" customFormat="1" ht="16.5" customHeight="1">
      <c r="B789" s="42"/>
      <c r="C789" s="192" t="s">
        <v>1296</v>
      </c>
      <c r="D789" s="192" t="s">
        <v>152</v>
      </c>
      <c r="E789" s="193" t="s">
        <v>1297</v>
      </c>
      <c r="F789" s="194" t="s">
        <v>1298</v>
      </c>
      <c r="G789" s="195" t="s">
        <v>172</v>
      </c>
      <c r="H789" s="196">
        <v>14.835000000000001</v>
      </c>
      <c r="I789" s="197"/>
      <c r="J789" s="198">
        <f>ROUND(I789*H789,2)</f>
        <v>0</v>
      </c>
      <c r="K789" s="194" t="s">
        <v>156</v>
      </c>
      <c r="L789" s="62"/>
      <c r="M789" s="199" t="s">
        <v>23</v>
      </c>
      <c r="N789" s="200" t="s">
        <v>45</v>
      </c>
      <c r="O789" s="43"/>
      <c r="P789" s="201">
        <f>O789*H789</f>
        <v>0</v>
      </c>
      <c r="Q789" s="201">
        <v>4.0000000000000002E-4</v>
      </c>
      <c r="R789" s="201">
        <f>Q789*H789</f>
        <v>5.9340000000000009E-3</v>
      </c>
      <c r="S789" s="201">
        <v>0</v>
      </c>
      <c r="T789" s="202">
        <f>S789*H789</f>
        <v>0</v>
      </c>
      <c r="AR789" s="24" t="s">
        <v>234</v>
      </c>
      <c r="AT789" s="24" t="s">
        <v>152</v>
      </c>
      <c r="AU789" s="24" t="s">
        <v>158</v>
      </c>
      <c r="AY789" s="24" t="s">
        <v>150</v>
      </c>
      <c r="BE789" s="203">
        <f>IF(N789="základní",J789,0)</f>
        <v>0</v>
      </c>
      <c r="BF789" s="203">
        <f>IF(N789="snížená",J789,0)</f>
        <v>0</v>
      </c>
      <c r="BG789" s="203">
        <f>IF(N789="zákl. přenesená",J789,0)</f>
        <v>0</v>
      </c>
      <c r="BH789" s="203">
        <f>IF(N789="sníž. přenesená",J789,0)</f>
        <v>0</v>
      </c>
      <c r="BI789" s="203">
        <f>IF(N789="nulová",J789,0)</f>
        <v>0</v>
      </c>
      <c r="BJ789" s="24" t="s">
        <v>158</v>
      </c>
      <c r="BK789" s="203">
        <f>ROUND(I789*H789,2)</f>
        <v>0</v>
      </c>
      <c r="BL789" s="24" t="s">
        <v>234</v>
      </c>
      <c r="BM789" s="24" t="s">
        <v>1299</v>
      </c>
    </row>
    <row r="790" spans="2:65" s="11" customFormat="1" ht="13.5">
      <c r="B790" s="204"/>
      <c r="C790" s="205"/>
      <c r="D790" s="206" t="s">
        <v>160</v>
      </c>
      <c r="E790" s="207" t="s">
        <v>23</v>
      </c>
      <c r="F790" s="208" t="s">
        <v>1300</v>
      </c>
      <c r="G790" s="205"/>
      <c r="H790" s="209">
        <v>14.835000000000001</v>
      </c>
      <c r="I790" s="210"/>
      <c r="J790" s="205"/>
      <c r="K790" s="205"/>
      <c r="L790" s="211"/>
      <c r="M790" s="212"/>
      <c r="N790" s="213"/>
      <c r="O790" s="213"/>
      <c r="P790" s="213"/>
      <c r="Q790" s="213"/>
      <c r="R790" s="213"/>
      <c r="S790" s="213"/>
      <c r="T790" s="214"/>
      <c r="AT790" s="215" t="s">
        <v>160</v>
      </c>
      <c r="AU790" s="215" t="s">
        <v>158</v>
      </c>
      <c r="AV790" s="11" t="s">
        <v>158</v>
      </c>
      <c r="AW790" s="11" t="s">
        <v>36</v>
      </c>
      <c r="AX790" s="11" t="s">
        <v>78</v>
      </c>
      <c r="AY790" s="215" t="s">
        <v>150</v>
      </c>
    </row>
    <row r="791" spans="2:65" s="1" customFormat="1" ht="38.25" customHeight="1">
      <c r="B791" s="42"/>
      <c r="C791" s="237" t="s">
        <v>1301</v>
      </c>
      <c r="D791" s="237" t="s">
        <v>228</v>
      </c>
      <c r="E791" s="238" t="s">
        <v>1302</v>
      </c>
      <c r="F791" s="239" t="s">
        <v>1303</v>
      </c>
      <c r="G791" s="240" t="s">
        <v>172</v>
      </c>
      <c r="H791" s="241">
        <v>17.059999999999999</v>
      </c>
      <c r="I791" s="242"/>
      <c r="J791" s="243">
        <f>ROUND(I791*H791,2)</f>
        <v>0</v>
      </c>
      <c r="K791" s="239" t="s">
        <v>23</v>
      </c>
      <c r="L791" s="244"/>
      <c r="M791" s="245" t="s">
        <v>23</v>
      </c>
      <c r="N791" s="246" t="s">
        <v>45</v>
      </c>
      <c r="O791" s="43"/>
      <c r="P791" s="201">
        <f>O791*H791</f>
        <v>0</v>
      </c>
      <c r="Q791" s="201">
        <v>4.4999999999999997E-3</v>
      </c>
      <c r="R791" s="201">
        <f>Q791*H791</f>
        <v>7.6769999999999991E-2</v>
      </c>
      <c r="S791" s="201">
        <v>0</v>
      </c>
      <c r="T791" s="202">
        <f>S791*H791</f>
        <v>0</v>
      </c>
      <c r="AR791" s="24" t="s">
        <v>312</v>
      </c>
      <c r="AT791" s="24" t="s">
        <v>228</v>
      </c>
      <c r="AU791" s="24" t="s">
        <v>158</v>
      </c>
      <c r="AY791" s="24" t="s">
        <v>150</v>
      </c>
      <c r="BE791" s="203">
        <f>IF(N791="základní",J791,0)</f>
        <v>0</v>
      </c>
      <c r="BF791" s="203">
        <f>IF(N791="snížená",J791,0)</f>
        <v>0</v>
      </c>
      <c r="BG791" s="203">
        <f>IF(N791="zákl. přenesená",J791,0)</f>
        <v>0</v>
      </c>
      <c r="BH791" s="203">
        <f>IF(N791="sníž. přenesená",J791,0)</f>
        <v>0</v>
      </c>
      <c r="BI791" s="203">
        <f>IF(N791="nulová",J791,0)</f>
        <v>0</v>
      </c>
      <c r="BJ791" s="24" t="s">
        <v>158</v>
      </c>
      <c r="BK791" s="203">
        <f>ROUND(I791*H791,2)</f>
        <v>0</v>
      </c>
      <c r="BL791" s="24" t="s">
        <v>234</v>
      </c>
      <c r="BM791" s="24" t="s">
        <v>1304</v>
      </c>
    </row>
    <row r="792" spans="2:65" s="11" customFormat="1" ht="13.5">
      <c r="B792" s="204"/>
      <c r="C792" s="205"/>
      <c r="D792" s="206" t="s">
        <v>160</v>
      </c>
      <c r="E792" s="205"/>
      <c r="F792" s="208" t="s">
        <v>1305</v>
      </c>
      <c r="G792" s="205"/>
      <c r="H792" s="209">
        <v>17.059999999999999</v>
      </c>
      <c r="I792" s="210"/>
      <c r="J792" s="205"/>
      <c r="K792" s="205"/>
      <c r="L792" s="211"/>
      <c r="M792" s="212"/>
      <c r="N792" s="213"/>
      <c r="O792" s="213"/>
      <c r="P792" s="213"/>
      <c r="Q792" s="213"/>
      <c r="R792" s="213"/>
      <c r="S792" s="213"/>
      <c r="T792" s="214"/>
      <c r="AT792" s="215" t="s">
        <v>160</v>
      </c>
      <c r="AU792" s="215" t="s">
        <v>158</v>
      </c>
      <c r="AV792" s="11" t="s">
        <v>158</v>
      </c>
      <c r="AW792" s="11" t="s">
        <v>6</v>
      </c>
      <c r="AX792" s="11" t="s">
        <v>78</v>
      </c>
      <c r="AY792" s="215" t="s">
        <v>150</v>
      </c>
    </row>
    <row r="793" spans="2:65" s="1" customFormat="1" ht="16.5" customHeight="1">
      <c r="B793" s="42"/>
      <c r="C793" s="192" t="s">
        <v>1306</v>
      </c>
      <c r="D793" s="192" t="s">
        <v>152</v>
      </c>
      <c r="E793" s="193" t="s">
        <v>1307</v>
      </c>
      <c r="F793" s="194" t="s">
        <v>1308</v>
      </c>
      <c r="G793" s="195" t="s">
        <v>172</v>
      </c>
      <c r="H793" s="196">
        <v>69.165000000000006</v>
      </c>
      <c r="I793" s="197"/>
      <c r="J793" s="198">
        <f>ROUND(I793*H793,2)</f>
        <v>0</v>
      </c>
      <c r="K793" s="194" t="s">
        <v>156</v>
      </c>
      <c r="L793" s="62"/>
      <c r="M793" s="199" t="s">
        <v>23</v>
      </c>
      <c r="N793" s="200" t="s">
        <v>45</v>
      </c>
      <c r="O793" s="43"/>
      <c r="P793" s="201">
        <f>O793*H793</f>
        <v>0</v>
      </c>
      <c r="Q793" s="201">
        <v>4.0000000000000002E-4</v>
      </c>
      <c r="R793" s="201">
        <f>Q793*H793</f>
        <v>2.7666000000000003E-2</v>
      </c>
      <c r="S793" s="201">
        <v>0</v>
      </c>
      <c r="T793" s="202">
        <f>S793*H793</f>
        <v>0</v>
      </c>
      <c r="AR793" s="24" t="s">
        <v>234</v>
      </c>
      <c r="AT793" s="24" t="s">
        <v>152</v>
      </c>
      <c r="AU793" s="24" t="s">
        <v>158</v>
      </c>
      <c r="AY793" s="24" t="s">
        <v>150</v>
      </c>
      <c r="BE793" s="203">
        <f>IF(N793="základní",J793,0)</f>
        <v>0</v>
      </c>
      <c r="BF793" s="203">
        <f>IF(N793="snížená",J793,0)</f>
        <v>0</v>
      </c>
      <c r="BG793" s="203">
        <f>IF(N793="zákl. přenesená",J793,0)</f>
        <v>0</v>
      </c>
      <c r="BH793" s="203">
        <f>IF(N793="sníž. přenesená",J793,0)</f>
        <v>0</v>
      </c>
      <c r="BI793" s="203">
        <f>IF(N793="nulová",J793,0)</f>
        <v>0</v>
      </c>
      <c r="BJ793" s="24" t="s">
        <v>158</v>
      </c>
      <c r="BK793" s="203">
        <f>ROUND(I793*H793,2)</f>
        <v>0</v>
      </c>
      <c r="BL793" s="24" t="s">
        <v>234</v>
      </c>
      <c r="BM793" s="24" t="s">
        <v>1309</v>
      </c>
    </row>
    <row r="794" spans="2:65" s="11" customFormat="1" ht="13.5">
      <c r="B794" s="204"/>
      <c r="C794" s="205"/>
      <c r="D794" s="206" t="s">
        <v>160</v>
      </c>
      <c r="E794" s="207" t="s">
        <v>23</v>
      </c>
      <c r="F794" s="208" t="s">
        <v>1310</v>
      </c>
      <c r="G794" s="205"/>
      <c r="H794" s="209">
        <v>69.165000000000006</v>
      </c>
      <c r="I794" s="210"/>
      <c r="J794" s="205"/>
      <c r="K794" s="205"/>
      <c r="L794" s="211"/>
      <c r="M794" s="212"/>
      <c r="N794" s="213"/>
      <c r="O794" s="213"/>
      <c r="P794" s="213"/>
      <c r="Q794" s="213"/>
      <c r="R794" s="213"/>
      <c r="S794" s="213"/>
      <c r="T794" s="214"/>
      <c r="AT794" s="215" t="s">
        <v>160</v>
      </c>
      <c r="AU794" s="215" t="s">
        <v>158</v>
      </c>
      <c r="AV794" s="11" t="s">
        <v>158</v>
      </c>
      <c r="AW794" s="11" t="s">
        <v>36</v>
      </c>
      <c r="AX794" s="11" t="s">
        <v>78</v>
      </c>
      <c r="AY794" s="215" t="s">
        <v>150</v>
      </c>
    </row>
    <row r="795" spans="2:65" s="1" customFormat="1" ht="38.25" customHeight="1">
      <c r="B795" s="42"/>
      <c r="C795" s="237" t="s">
        <v>1311</v>
      </c>
      <c r="D795" s="237" t="s">
        <v>228</v>
      </c>
      <c r="E795" s="238" t="s">
        <v>1302</v>
      </c>
      <c r="F795" s="239" t="s">
        <v>1303</v>
      </c>
      <c r="G795" s="240" t="s">
        <v>172</v>
      </c>
      <c r="H795" s="241">
        <v>82.998000000000005</v>
      </c>
      <c r="I795" s="242"/>
      <c r="J795" s="243">
        <f>ROUND(I795*H795,2)</f>
        <v>0</v>
      </c>
      <c r="K795" s="239" t="s">
        <v>23</v>
      </c>
      <c r="L795" s="244"/>
      <c r="M795" s="245" t="s">
        <v>23</v>
      </c>
      <c r="N795" s="246" t="s">
        <v>45</v>
      </c>
      <c r="O795" s="43"/>
      <c r="P795" s="201">
        <f>O795*H795</f>
        <v>0</v>
      </c>
      <c r="Q795" s="201">
        <v>4.4999999999999997E-3</v>
      </c>
      <c r="R795" s="201">
        <f>Q795*H795</f>
        <v>0.37349100000000002</v>
      </c>
      <c r="S795" s="201">
        <v>0</v>
      </c>
      <c r="T795" s="202">
        <f>S795*H795</f>
        <v>0</v>
      </c>
      <c r="AR795" s="24" t="s">
        <v>312</v>
      </c>
      <c r="AT795" s="24" t="s">
        <v>228</v>
      </c>
      <c r="AU795" s="24" t="s">
        <v>158</v>
      </c>
      <c r="AY795" s="24" t="s">
        <v>150</v>
      </c>
      <c r="BE795" s="203">
        <f>IF(N795="základní",J795,0)</f>
        <v>0</v>
      </c>
      <c r="BF795" s="203">
        <f>IF(N795="snížená",J795,0)</f>
        <v>0</v>
      </c>
      <c r="BG795" s="203">
        <f>IF(N795="zákl. přenesená",J795,0)</f>
        <v>0</v>
      </c>
      <c r="BH795" s="203">
        <f>IF(N795="sníž. přenesená",J795,0)</f>
        <v>0</v>
      </c>
      <c r="BI795" s="203">
        <f>IF(N795="nulová",J795,0)</f>
        <v>0</v>
      </c>
      <c r="BJ795" s="24" t="s">
        <v>158</v>
      </c>
      <c r="BK795" s="203">
        <f>ROUND(I795*H795,2)</f>
        <v>0</v>
      </c>
      <c r="BL795" s="24" t="s">
        <v>234</v>
      </c>
      <c r="BM795" s="24" t="s">
        <v>1312</v>
      </c>
    </row>
    <row r="796" spans="2:65" s="11" customFormat="1" ht="13.5">
      <c r="B796" s="204"/>
      <c r="C796" s="205"/>
      <c r="D796" s="206" t="s">
        <v>160</v>
      </c>
      <c r="E796" s="205"/>
      <c r="F796" s="208" t="s">
        <v>1313</v>
      </c>
      <c r="G796" s="205"/>
      <c r="H796" s="209">
        <v>82.998000000000005</v>
      </c>
      <c r="I796" s="210"/>
      <c r="J796" s="205"/>
      <c r="K796" s="205"/>
      <c r="L796" s="211"/>
      <c r="M796" s="212"/>
      <c r="N796" s="213"/>
      <c r="O796" s="213"/>
      <c r="P796" s="213"/>
      <c r="Q796" s="213"/>
      <c r="R796" s="213"/>
      <c r="S796" s="213"/>
      <c r="T796" s="214"/>
      <c r="AT796" s="215" t="s">
        <v>160</v>
      </c>
      <c r="AU796" s="215" t="s">
        <v>158</v>
      </c>
      <c r="AV796" s="11" t="s">
        <v>158</v>
      </c>
      <c r="AW796" s="11" t="s">
        <v>6</v>
      </c>
      <c r="AX796" s="11" t="s">
        <v>78</v>
      </c>
      <c r="AY796" s="215" t="s">
        <v>150</v>
      </c>
    </row>
    <row r="797" spans="2:65" s="1" customFormat="1" ht="25.5" customHeight="1">
      <c r="B797" s="42"/>
      <c r="C797" s="192" t="s">
        <v>1314</v>
      </c>
      <c r="D797" s="192" t="s">
        <v>152</v>
      </c>
      <c r="E797" s="193" t="s">
        <v>1315</v>
      </c>
      <c r="F797" s="194" t="s">
        <v>1316</v>
      </c>
      <c r="G797" s="195" t="s">
        <v>172</v>
      </c>
      <c r="H797" s="196">
        <v>96.596999999999994</v>
      </c>
      <c r="I797" s="197"/>
      <c r="J797" s="198">
        <f>ROUND(I797*H797,2)</f>
        <v>0</v>
      </c>
      <c r="K797" s="194" t="s">
        <v>156</v>
      </c>
      <c r="L797" s="62"/>
      <c r="M797" s="199" t="s">
        <v>23</v>
      </c>
      <c r="N797" s="200" t="s">
        <v>45</v>
      </c>
      <c r="O797" s="43"/>
      <c r="P797" s="201">
        <f>O797*H797</f>
        <v>0</v>
      </c>
      <c r="Q797" s="201">
        <v>0</v>
      </c>
      <c r="R797" s="201">
        <f>Q797*H797</f>
        <v>0</v>
      </c>
      <c r="S797" s="201">
        <v>0</v>
      </c>
      <c r="T797" s="202">
        <f>S797*H797</f>
        <v>0</v>
      </c>
      <c r="AR797" s="24" t="s">
        <v>234</v>
      </c>
      <c r="AT797" s="24" t="s">
        <v>152</v>
      </c>
      <c r="AU797" s="24" t="s">
        <v>158</v>
      </c>
      <c r="AY797" s="24" t="s">
        <v>150</v>
      </c>
      <c r="BE797" s="203">
        <f>IF(N797="základní",J797,0)</f>
        <v>0</v>
      </c>
      <c r="BF797" s="203">
        <f>IF(N797="snížená",J797,0)</f>
        <v>0</v>
      </c>
      <c r="BG797" s="203">
        <f>IF(N797="zákl. přenesená",J797,0)</f>
        <v>0</v>
      </c>
      <c r="BH797" s="203">
        <f>IF(N797="sníž. přenesená",J797,0)</f>
        <v>0</v>
      </c>
      <c r="BI797" s="203">
        <f>IF(N797="nulová",J797,0)</f>
        <v>0</v>
      </c>
      <c r="BJ797" s="24" t="s">
        <v>158</v>
      </c>
      <c r="BK797" s="203">
        <f>ROUND(I797*H797,2)</f>
        <v>0</v>
      </c>
      <c r="BL797" s="24" t="s">
        <v>234</v>
      </c>
      <c r="BM797" s="24" t="s">
        <v>1317</v>
      </c>
    </row>
    <row r="798" spans="2:65" s="11" customFormat="1" ht="13.5">
      <c r="B798" s="204"/>
      <c r="C798" s="205"/>
      <c r="D798" s="206" t="s">
        <v>160</v>
      </c>
      <c r="E798" s="207" t="s">
        <v>23</v>
      </c>
      <c r="F798" s="208" t="s">
        <v>1318</v>
      </c>
      <c r="G798" s="205"/>
      <c r="H798" s="209">
        <v>8.3409999999999993</v>
      </c>
      <c r="I798" s="210"/>
      <c r="J798" s="205"/>
      <c r="K798" s="205"/>
      <c r="L798" s="211"/>
      <c r="M798" s="212"/>
      <c r="N798" s="213"/>
      <c r="O798" s="213"/>
      <c r="P798" s="213"/>
      <c r="Q798" s="213"/>
      <c r="R798" s="213"/>
      <c r="S798" s="213"/>
      <c r="T798" s="214"/>
      <c r="AT798" s="215" t="s">
        <v>160</v>
      </c>
      <c r="AU798" s="215" t="s">
        <v>158</v>
      </c>
      <c r="AV798" s="11" t="s">
        <v>158</v>
      </c>
      <c r="AW798" s="11" t="s">
        <v>36</v>
      </c>
      <c r="AX798" s="11" t="s">
        <v>73</v>
      </c>
      <c r="AY798" s="215" t="s">
        <v>150</v>
      </c>
    </row>
    <row r="799" spans="2:65" s="11" customFormat="1" ht="13.5">
      <c r="B799" s="204"/>
      <c r="C799" s="205"/>
      <c r="D799" s="206" t="s">
        <v>160</v>
      </c>
      <c r="E799" s="207" t="s">
        <v>23</v>
      </c>
      <c r="F799" s="208" t="s">
        <v>1319</v>
      </c>
      <c r="G799" s="205"/>
      <c r="H799" s="209">
        <v>4.585</v>
      </c>
      <c r="I799" s="210"/>
      <c r="J799" s="205"/>
      <c r="K799" s="205"/>
      <c r="L799" s="211"/>
      <c r="M799" s="212"/>
      <c r="N799" s="213"/>
      <c r="O799" s="213"/>
      <c r="P799" s="213"/>
      <c r="Q799" s="213"/>
      <c r="R799" s="213"/>
      <c r="S799" s="213"/>
      <c r="T799" s="214"/>
      <c r="AT799" s="215" t="s">
        <v>160</v>
      </c>
      <c r="AU799" s="215" t="s">
        <v>158</v>
      </c>
      <c r="AV799" s="11" t="s">
        <v>158</v>
      </c>
      <c r="AW799" s="11" t="s">
        <v>36</v>
      </c>
      <c r="AX799" s="11" t="s">
        <v>73</v>
      </c>
      <c r="AY799" s="215" t="s">
        <v>150</v>
      </c>
    </row>
    <row r="800" spans="2:65" s="11" customFormat="1" ht="13.5">
      <c r="B800" s="204"/>
      <c r="C800" s="205"/>
      <c r="D800" s="206" t="s">
        <v>160</v>
      </c>
      <c r="E800" s="207" t="s">
        <v>23</v>
      </c>
      <c r="F800" s="208" t="s">
        <v>1320</v>
      </c>
      <c r="G800" s="205"/>
      <c r="H800" s="209">
        <v>1.8069999999999999</v>
      </c>
      <c r="I800" s="210"/>
      <c r="J800" s="205"/>
      <c r="K800" s="205"/>
      <c r="L800" s="211"/>
      <c r="M800" s="212"/>
      <c r="N800" s="213"/>
      <c r="O800" s="213"/>
      <c r="P800" s="213"/>
      <c r="Q800" s="213"/>
      <c r="R800" s="213"/>
      <c r="S800" s="213"/>
      <c r="T800" s="214"/>
      <c r="AT800" s="215" t="s">
        <v>160</v>
      </c>
      <c r="AU800" s="215" t="s">
        <v>158</v>
      </c>
      <c r="AV800" s="11" t="s">
        <v>158</v>
      </c>
      <c r="AW800" s="11" t="s">
        <v>36</v>
      </c>
      <c r="AX800" s="11" t="s">
        <v>73</v>
      </c>
      <c r="AY800" s="215" t="s">
        <v>150</v>
      </c>
    </row>
    <row r="801" spans="2:65" s="11" customFormat="1" ht="13.5">
      <c r="B801" s="204"/>
      <c r="C801" s="205"/>
      <c r="D801" s="206" t="s">
        <v>160</v>
      </c>
      <c r="E801" s="207" t="s">
        <v>23</v>
      </c>
      <c r="F801" s="208" t="s">
        <v>1321</v>
      </c>
      <c r="G801" s="205"/>
      <c r="H801" s="209">
        <v>6.7619999999999996</v>
      </c>
      <c r="I801" s="210"/>
      <c r="J801" s="205"/>
      <c r="K801" s="205"/>
      <c r="L801" s="211"/>
      <c r="M801" s="212"/>
      <c r="N801" s="213"/>
      <c r="O801" s="213"/>
      <c r="P801" s="213"/>
      <c r="Q801" s="213"/>
      <c r="R801" s="213"/>
      <c r="S801" s="213"/>
      <c r="T801" s="214"/>
      <c r="AT801" s="215" t="s">
        <v>160</v>
      </c>
      <c r="AU801" s="215" t="s">
        <v>158</v>
      </c>
      <c r="AV801" s="11" t="s">
        <v>158</v>
      </c>
      <c r="AW801" s="11" t="s">
        <v>36</v>
      </c>
      <c r="AX801" s="11" t="s">
        <v>73</v>
      </c>
      <c r="AY801" s="215" t="s">
        <v>150</v>
      </c>
    </row>
    <row r="802" spans="2:65" s="11" customFormat="1" ht="13.5">
      <c r="B802" s="204"/>
      <c r="C802" s="205"/>
      <c r="D802" s="206" t="s">
        <v>160</v>
      </c>
      <c r="E802" s="207" t="s">
        <v>23</v>
      </c>
      <c r="F802" s="208" t="s">
        <v>1322</v>
      </c>
      <c r="G802" s="205"/>
      <c r="H802" s="209">
        <v>3.4580000000000002</v>
      </c>
      <c r="I802" s="210"/>
      <c r="J802" s="205"/>
      <c r="K802" s="205"/>
      <c r="L802" s="211"/>
      <c r="M802" s="212"/>
      <c r="N802" s="213"/>
      <c r="O802" s="213"/>
      <c r="P802" s="213"/>
      <c r="Q802" s="213"/>
      <c r="R802" s="213"/>
      <c r="S802" s="213"/>
      <c r="T802" s="214"/>
      <c r="AT802" s="215" t="s">
        <v>160</v>
      </c>
      <c r="AU802" s="215" t="s">
        <v>158</v>
      </c>
      <c r="AV802" s="11" t="s">
        <v>158</v>
      </c>
      <c r="AW802" s="11" t="s">
        <v>36</v>
      </c>
      <c r="AX802" s="11" t="s">
        <v>73</v>
      </c>
      <c r="AY802" s="215" t="s">
        <v>150</v>
      </c>
    </row>
    <row r="803" spans="2:65" s="11" customFormat="1" ht="13.5">
      <c r="B803" s="204"/>
      <c r="C803" s="205"/>
      <c r="D803" s="206" t="s">
        <v>160</v>
      </c>
      <c r="E803" s="207" t="s">
        <v>23</v>
      </c>
      <c r="F803" s="208" t="s">
        <v>1323</v>
      </c>
      <c r="G803" s="205"/>
      <c r="H803" s="209">
        <v>3.88</v>
      </c>
      <c r="I803" s="210"/>
      <c r="J803" s="205"/>
      <c r="K803" s="205"/>
      <c r="L803" s="211"/>
      <c r="M803" s="212"/>
      <c r="N803" s="213"/>
      <c r="O803" s="213"/>
      <c r="P803" s="213"/>
      <c r="Q803" s="213"/>
      <c r="R803" s="213"/>
      <c r="S803" s="213"/>
      <c r="T803" s="214"/>
      <c r="AT803" s="215" t="s">
        <v>160</v>
      </c>
      <c r="AU803" s="215" t="s">
        <v>158</v>
      </c>
      <c r="AV803" s="11" t="s">
        <v>158</v>
      </c>
      <c r="AW803" s="11" t="s">
        <v>36</v>
      </c>
      <c r="AX803" s="11" t="s">
        <v>73</v>
      </c>
      <c r="AY803" s="215" t="s">
        <v>150</v>
      </c>
    </row>
    <row r="804" spans="2:65" s="11" customFormat="1" ht="27">
      <c r="B804" s="204"/>
      <c r="C804" s="205"/>
      <c r="D804" s="206" t="s">
        <v>160</v>
      </c>
      <c r="E804" s="207" t="s">
        <v>23</v>
      </c>
      <c r="F804" s="208" t="s">
        <v>1324</v>
      </c>
      <c r="G804" s="205"/>
      <c r="H804" s="209">
        <v>38.512999999999998</v>
      </c>
      <c r="I804" s="210"/>
      <c r="J804" s="205"/>
      <c r="K804" s="205"/>
      <c r="L804" s="211"/>
      <c r="M804" s="212"/>
      <c r="N804" s="213"/>
      <c r="O804" s="213"/>
      <c r="P804" s="213"/>
      <c r="Q804" s="213"/>
      <c r="R804" s="213"/>
      <c r="S804" s="213"/>
      <c r="T804" s="214"/>
      <c r="AT804" s="215" t="s">
        <v>160</v>
      </c>
      <c r="AU804" s="215" t="s">
        <v>158</v>
      </c>
      <c r="AV804" s="11" t="s">
        <v>158</v>
      </c>
      <c r="AW804" s="11" t="s">
        <v>36</v>
      </c>
      <c r="AX804" s="11" t="s">
        <v>73</v>
      </c>
      <c r="AY804" s="215" t="s">
        <v>150</v>
      </c>
    </row>
    <row r="805" spans="2:65" s="11" customFormat="1" ht="13.5">
      <c r="B805" s="204"/>
      <c r="C805" s="205"/>
      <c r="D805" s="206" t="s">
        <v>160</v>
      </c>
      <c r="E805" s="207" t="s">
        <v>23</v>
      </c>
      <c r="F805" s="208" t="s">
        <v>1325</v>
      </c>
      <c r="G805" s="205"/>
      <c r="H805" s="209">
        <v>6.1120000000000001</v>
      </c>
      <c r="I805" s="210"/>
      <c r="J805" s="205"/>
      <c r="K805" s="205"/>
      <c r="L805" s="211"/>
      <c r="M805" s="212"/>
      <c r="N805" s="213"/>
      <c r="O805" s="213"/>
      <c r="P805" s="213"/>
      <c r="Q805" s="213"/>
      <c r="R805" s="213"/>
      <c r="S805" s="213"/>
      <c r="T805" s="214"/>
      <c r="AT805" s="215" t="s">
        <v>160</v>
      </c>
      <c r="AU805" s="215" t="s">
        <v>158</v>
      </c>
      <c r="AV805" s="11" t="s">
        <v>158</v>
      </c>
      <c r="AW805" s="11" t="s">
        <v>36</v>
      </c>
      <c r="AX805" s="11" t="s">
        <v>73</v>
      </c>
      <c r="AY805" s="215" t="s">
        <v>150</v>
      </c>
    </row>
    <row r="806" spans="2:65" s="11" customFormat="1" ht="27">
      <c r="B806" s="204"/>
      <c r="C806" s="205"/>
      <c r="D806" s="206" t="s">
        <v>160</v>
      </c>
      <c r="E806" s="207" t="s">
        <v>23</v>
      </c>
      <c r="F806" s="208" t="s">
        <v>1326</v>
      </c>
      <c r="G806" s="205"/>
      <c r="H806" s="209">
        <v>16.134</v>
      </c>
      <c r="I806" s="210"/>
      <c r="J806" s="205"/>
      <c r="K806" s="205"/>
      <c r="L806" s="211"/>
      <c r="M806" s="212"/>
      <c r="N806" s="213"/>
      <c r="O806" s="213"/>
      <c r="P806" s="213"/>
      <c r="Q806" s="213"/>
      <c r="R806" s="213"/>
      <c r="S806" s="213"/>
      <c r="T806" s="214"/>
      <c r="AT806" s="215" t="s">
        <v>160</v>
      </c>
      <c r="AU806" s="215" t="s">
        <v>158</v>
      </c>
      <c r="AV806" s="11" t="s">
        <v>158</v>
      </c>
      <c r="AW806" s="11" t="s">
        <v>36</v>
      </c>
      <c r="AX806" s="11" t="s">
        <v>73</v>
      </c>
      <c r="AY806" s="215" t="s">
        <v>150</v>
      </c>
    </row>
    <row r="807" spans="2:65" s="11" customFormat="1" ht="13.5">
      <c r="B807" s="204"/>
      <c r="C807" s="205"/>
      <c r="D807" s="206" t="s">
        <v>160</v>
      </c>
      <c r="E807" s="207" t="s">
        <v>23</v>
      </c>
      <c r="F807" s="208" t="s">
        <v>1327</v>
      </c>
      <c r="G807" s="205"/>
      <c r="H807" s="209">
        <v>2.0249999999999999</v>
      </c>
      <c r="I807" s="210"/>
      <c r="J807" s="205"/>
      <c r="K807" s="205"/>
      <c r="L807" s="211"/>
      <c r="M807" s="212"/>
      <c r="N807" s="213"/>
      <c r="O807" s="213"/>
      <c r="P807" s="213"/>
      <c r="Q807" s="213"/>
      <c r="R807" s="213"/>
      <c r="S807" s="213"/>
      <c r="T807" s="214"/>
      <c r="AT807" s="215" t="s">
        <v>160</v>
      </c>
      <c r="AU807" s="215" t="s">
        <v>158</v>
      </c>
      <c r="AV807" s="11" t="s">
        <v>158</v>
      </c>
      <c r="AW807" s="11" t="s">
        <v>36</v>
      </c>
      <c r="AX807" s="11" t="s">
        <v>73</v>
      </c>
      <c r="AY807" s="215" t="s">
        <v>150</v>
      </c>
    </row>
    <row r="808" spans="2:65" s="11" customFormat="1" ht="13.5">
      <c r="B808" s="204"/>
      <c r="C808" s="205"/>
      <c r="D808" s="206" t="s">
        <v>160</v>
      </c>
      <c r="E808" s="207" t="s">
        <v>23</v>
      </c>
      <c r="F808" s="208" t="s">
        <v>1328</v>
      </c>
      <c r="G808" s="205"/>
      <c r="H808" s="209">
        <v>3.1320000000000001</v>
      </c>
      <c r="I808" s="210"/>
      <c r="J808" s="205"/>
      <c r="K808" s="205"/>
      <c r="L808" s="211"/>
      <c r="M808" s="212"/>
      <c r="N808" s="213"/>
      <c r="O808" s="213"/>
      <c r="P808" s="213"/>
      <c r="Q808" s="213"/>
      <c r="R808" s="213"/>
      <c r="S808" s="213"/>
      <c r="T808" s="214"/>
      <c r="AT808" s="215" t="s">
        <v>160</v>
      </c>
      <c r="AU808" s="215" t="s">
        <v>158</v>
      </c>
      <c r="AV808" s="11" t="s">
        <v>158</v>
      </c>
      <c r="AW808" s="11" t="s">
        <v>36</v>
      </c>
      <c r="AX808" s="11" t="s">
        <v>73</v>
      </c>
      <c r="AY808" s="215" t="s">
        <v>150</v>
      </c>
    </row>
    <row r="809" spans="2:65" s="11" customFormat="1" ht="13.5">
      <c r="B809" s="204"/>
      <c r="C809" s="205"/>
      <c r="D809" s="206" t="s">
        <v>160</v>
      </c>
      <c r="E809" s="207" t="s">
        <v>23</v>
      </c>
      <c r="F809" s="208" t="s">
        <v>1329</v>
      </c>
      <c r="G809" s="205"/>
      <c r="H809" s="209">
        <v>1.8480000000000001</v>
      </c>
      <c r="I809" s="210"/>
      <c r="J809" s="205"/>
      <c r="K809" s="205"/>
      <c r="L809" s="211"/>
      <c r="M809" s="212"/>
      <c r="N809" s="213"/>
      <c r="O809" s="213"/>
      <c r="P809" s="213"/>
      <c r="Q809" s="213"/>
      <c r="R809" s="213"/>
      <c r="S809" s="213"/>
      <c r="T809" s="214"/>
      <c r="AT809" s="215" t="s">
        <v>160</v>
      </c>
      <c r="AU809" s="215" t="s">
        <v>158</v>
      </c>
      <c r="AV809" s="11" t="s">
        <v>158</v>
      </c>
      <c r="AW809" s="11" t="s">
        <v>36</v>
      </c>
      <c r="AX809" s="11" t="s">
        <v>73</v>
      </c>
      <c r="AY809" s="215" t="s">
        <v>150</v>
      </c>
    </row>
    <row r="810" spans="2:65" s="12" customFormat="1" ht="13.5">
      <c r="B810" s="216"/>
      <c r="C810" s="217"/>
      <c r="D810" s="206" t="s">
        <v>160</v>
      </c>
      <c r="E810" s="218" t="s">
        <v>23</v>
      </c>
      <c r="F810" s="219" t="s">
        <v>163</v>
      </c>
      <c r="G810" s="217"/>
      <c r="H810" s="220">
        <v>96.596999999999994</v>
      </c>
      <c r="I810" s="221"/>
      <c r="J810" s="217"/>
      <c r="K810" s="217"/>
      <c r="L810" s="222"/>
      <c r="M810" s="223"/>
      <c r="N810" s="224"/>
      <c r="O810" s="224"/>
      <c r="P810" s="224"/>
      <c r="Q810" s="224"/>
      <c r="R810" s="224"/>
      <c r="S810" s="224"/>
      <c r="T810" s="225"/>
      <c r="AT810" s="226" t="s">
        <v>160</v>
      </c>
      <c r="AU810" s="226" t="s">
        <v>158</v>
      </c>
      <c r="AV810" s="12" t="s">
        <v>157</v>
      </c>
      <c r="AW810" s="12" t="s">
        <v>36</v>
      </c>
      <c r="AX810" s="12" t="s">
        <v>78</v>
      </c>
      <c r="AY810" s="226" t="s">
        <v>150</v>
      </c>
    </row>
    <row r="811" spans="2:65" s="1" customFormat="1" ht="16.5" customHeight="1">
      <c r="B811" s="42"/>
      <c r="C811" s="237" t="s">
        <v>1330</v>
      </c>
      <c r="D811" s="237" t="s">
        <v>228</v>
      </c>
      <c r="E811" s="238" t="s">
        <v>1331</v>
      </c>
      <c r="F811" s="239" t="s">
        <v>1332</v>
      </c>
      <c r="G811" s="240" t="s">
        <v>1333</v>
      </c>
      <c r="H811" s="241">
        <v>318.77</v>
      </c>
      <c r="I811" s="242"/>
      <c r="J811" s="243">
        <f>ROUND(I811*H811,2)</f>
        <v>0</v>
      </c>
      <c r="K811" s="239" t="s">
        <v>156</v>
      </c>
      <c r="L811" s="244"/>
      <c r="M811" s="245" t="s">
        <v>23</v>
      </c>
      <c r="N811" s="246" t="s">
        <v>45</v>
      </c>
      <c r="O811" s="43"/>
      <c r="P811" s="201">
        <f>O811*H811</f>
        <v>0</v>
      </c>
      <c r="Q811" s="201">
        <v>1E-3</v>
      </c>
      <c r="R811" s="201">
        <f>Q811*H811</f>
        <v>0.31877</v>
      </c>
      <c r="S811" s="201">
        <v>0</v>
      </c>
      <c r="T811" s="202">
        <f>S811*H811</f>
        <v>0</v>
      </c>
      <c r="AR811" s="24" t="s">
        <v>312</v>
      </c>
      <c r="AT811" s="24" t="s">
        <v>228</v>
      </c>
      <c r="AU811" s="24" t="s">
        <v>158</v>
      </c>
      <c r="AY811" s="24" t="s">
        <v>150</v>
      </c>
      <c r="BE811" s="203">
        <f>IF(N811="základní",J811,0)</f>
        <v>0</v>
      </c>
      <c r="BF811" s="203">
        <f>IF(N811="snížená",J811,0)</f>
        <v>0</v>
      </c>
      <c r="BG811" s="203">
        <f>IF(N811="zákl. přenesená",J811,0)</f>
        <v>0</v>
      </c>
      <c r="BH811" s="203">
        <f>IF(N811="sníž. přenesená",J811,0)</f>
        <v>0</v>
      </c>
      <c r="BI811" s="203">
        <f>IF(N811="nulová",J811,0)</f>
        <v>0</v>
      </c>
      <c r="BJ811" s="24" t="s">
        <v>158</v>
      </c>
      <c r="BK811" s="203">
        <f>ROUND(I811*H811,2)</f>
        <v>0</v>
      </c>
      <c r="BL811" s="24" t="s">
        <v>234</v>
      </c>
      <c r="BM811" s="24" t="s">
        <v>1334</v>
      </c>
    </row>
    <row r="812" spans="2:65" s="11" customFormat="1" ht="13.5">
      <c r="B812" s="204"/>
      <c r="C812" s="205"/>
      <c r="D812" s="206" t="s">
        <v>160</v>
      </c>
      <c r="E812" s="205"/>
      <c r="F812" s="208" t="s">
        <v>1335</v>
      </c>
      <c r="G812" s="205"/>
      <c r="H812" s="209">
        <v>318.77</v>
      </c>
      <c r="I812" s="210"/>
      <c r="J812" s="205"/>
      <c r="K812" s="205"/>
      <c r="L812" s="211"/>
      <c r="M812" s="212"/>
      <c r="N812" s="213"/>
      <c r="O812" s="213"/>
      <c r="P812" s="213"/>
      <c r="Q812" s="213"/>
      <c r="R812" s="213"/>
      <c r="S812" s="213"/>
      <c r="T812" s="214"/>
      <c r="AT812" s="215" t="s">
        <v>160</v>
      </c>
      <c r="AU812" s="215" t="s">
        <v>158</v>
      </c>
      <c r="AV812" s="11" t="s">
        <v>158</v>
      </c>
      <c r="AW812" s="11" t="s">
        <v>6</v>
      </c>
      <c r="AX812" s="11" t="s">
        <v>78</v>
      </c>
      <c r="AY812" s="215" t="s">
        <v>150</v>
      </c>
    </row>
    <row r="813" spans="2:65" s="1" customFormat="1" ht="25.5" customHeight="1">
      <c r="B813" s="42"/>
      <c r="C813" s="192" t="s">
        <v>1336</v>
      </c>
      <c r="D813" s="192" t="s">
        <v>152</v>
      </c>
      <c r="E813" s="193" t="s">
        <v>1337</v>
      </c>
      <c r="F813" s="194" t="s">
        <v>1338</v>
      </c>
      <c r="G813" s="195" t="s">
        <v>172</v>
      </c>
      <c r="H813" s="196">
        <v>4.9450000000000003</v>
      </c>
      <c r="I813" s="197"/>
      <c r="J813" s="198">
        <f>ROUND(I813*H813,2)</f>
        <v>0</v>
      </c>
      <c r="K813" s="194" t="s">
        <v>156</v>
      </c>
      <c r="L813" s="62"/>
      <c r="M813" s="199" t="s">
        <v>23</v>
      </c>
      <c r="N813" s="200" t="s">
        <v>45</v>
      </c>
      <c r="O813" s="43"/>
      <c r="P813" s="201">
        <f>O813*H813</f>
        <v>0</v>
      </c>
      <c r="Q813" s="201">
        <v>0</v>
      </c>
      <c r="R813" s="201">
        <f>Q813*H813</f>
        <v>0</v>
      </c>
      <c r="S813" s="201">
        <v>0</v>
      </c>
      <c r="T813" s="202">
        <f>S813*H813</f>
        <v>0</v>
      </c>
      <c r="AR813" s="24" t="s">
        <v>234</v>
      </c>
      <c r="AT813" s="24" t="s">
        <v>152</v>
      </c>
      <c r="AU813" s="24" t="s">
        <v>158</v>
      </c>
      <c r="AY813" s="24" t="s">
        <v>150</v>
      </c>
      <c r="BE813" s="203">
        <f>IF(N813="základní",J813,0)</f>
        <v>0</v>
      </c>
      <c r="BF813" s="203">
        <f>IF(N813="snížená",J813,0)</f>
        <v>0</v>
      </c>
      <c r="BG813" s="203">
        <f>IF(N813="zákl. přenesená",J813,0)</f>
        <v>0</v>
      </c>
      <c r="BH813" s="203">
        <f>IF(N813="sníž. přenesená",J813,0)</f>
        <v>0</v>
      </c>
      <c r="BI813" s="203">
        <f>IF(N813="nulová",J813,0)</f>
        <v>0</v>
      </c>
      <c r="BJ813" s="24" t="s">
        <v>158</v>
      </c>
      <c r="BK813" s="203">
        <f>ROUND(I813*H813,2)</f>
        <v>0</v>
      </c>
      <c r="BL813" s="24" t="s">
        <v>234</v>
      </c>
      <c r="BM813" s="24" t="s">
        <v>1339</v>
      </c>
    </row>
    <row r="814" spans="2:65" s="11" customFormat="1" ht="13.5">
      <c r="B814" s="204"/>
      <c r="C814" s="205"/>
      <c r="D814" s="206" t="s">
        <v>160</v>
      </c>
      <c r="E814" s="207" t="s">
        <v>23</v>
      </c>
      <c r="F814" s="208" t="s">
        <v>1271</v>
      </c>
      <c r="G814" s="205"/>
      <c r="H814" s="209">
        <v>4.9450000000000003</v>
      </c>
      <c r="I814" s="210"/>
      <c r="J814" s="205"/>
      <c r="K814" s="205"/>
      <c r="L814" s="211"/>
      <c r="M814" s="212"/>
      <c r="N814" s="213"/>
      <c r="O814" s="213"/>
      <c r="P814" s="213"/>
      <c r="Q814" s="213"/>
      <c r="R814" s="213"/>
      <c r="S814" s="213"/>
      <c r="T814" s="214"/>
      <c r="AT814" s="215" t="s">
        <v>160</v>
      </c>
      <c r="AU814" s="215" t="s">
        <v>158</v>
      </c>
      <c r="AV814" s="11" t="s">
        <v>158</v>
      </c>
      <c r="AW814" s="11" t="s">
        <v>36</v>
      </c>
      <c r="AX814" s="11" t="s">
        <v>78</v>
      </c>
      <c r="AY814" s="215" t="s">
        <v>150</v>
      </c>
    </row>
    <row r="815" spans="2:65" s="1" customFormat="1" ht="25.5" customHeight="1">
      <c r="B815" s="42"/>
      <c r="C815" s="192" t="s">
        <v>1340</v>
      </c>
      <c r="D815" s="192" t="s">
        <v>152</v>
      </c>
      <c r="E815" s="193" t="s">
        <v>1341</v>
      </c>
      <c r="F815" s="194" t="s">
        <v>1342</v>
      </c>
      <c r="G815" s="195" t="s">
        <v>172</v>
      </c>
      <c r="H815" s="196">
        <v>14.835000000000001</v>
      </c>
      <c r="I815" s="197"/>
      <c r="J815" s="198">
        <f>ROUND(I815*H815,2)</f>
        <v>0</v>
      </c>
      <c r="K815" s="194" t="s">
        <v>156</v>
      </c>
      <c r="L815" s="62"/>
      <c r="M815" s="199" t="s">
        <v>23</v>
      </c>
      <c r="N815" s="200" t="s">
        <v>45</v>
      </c>
      <c r="O815" s="43"/>
      <c r="P815" s="201">
        <f>O815*H815</f>
        <v>0</v>
      </c>
      <c r="Q815" s="201">
        <v>0</v>
      </c>
      <c r="R815" s="201">
        <f>Q815*H815</f>
        <v>0</v>
      </c>
      <c r="S815" s="201">
        <v>0</v>
      </c>
      <c r="T815" s="202">
        <f>S815*H815</f>
        <v>0</v>
      </c>
      <c r="AR815" s="24" t="s">
        <v>234</v>
      </c>
      <c r="AT815" s="24" t="s">
        <v>152</v>
      </c>
      <c r="AU815" s="24" t="s">
        <v>158</v>
      </c>
      <c r="AY815" s="24" t="s">
        <v>150</v>
      </c>
      <c r="BE815" s="203">
        <f>IF(N815="základní",J815,0)</f>
        <v>0</v>
      </c>
      <c r="BF815" s="203">
        <f>IF(N815="snížená",J815,0)</f>
        <v>0</v>
      </c>
      <c r="BG815" s="203">
        <f>IF(N815="zákl. přenesená",J815,0)</f>
        <v>0</v>
      </c>
      <c r="BH815" s="203">
        <f>IF(N815="sníž. přenesená",J815,0)</f>
        <v>0</v>
      </c>
      <c r="BI815" s="203">
        <f>IF(N815="nulová",J815,0)</f>
        <v>0</v>
      </c>
      <c r="BJ815" s="24" t="s">
        <v>158</v>
      </c>
      <c r="BK815" s="203">
        <f>ROUND(I815*H815,2)</f>
        <v>0</v>
      </c>
      <c r="BL815" s="24" t="s">
        <v>234</v>
      </c>
      <c r="BM815" s="24" t="s">
        <v>1343</v>
      </c>
    </row>
    <row r="816" spans="2:65" s="11" customFormat="1" ht="13.5">
      <c r="B816" s="204"/>
      <c r="C816" s="205"/>
      <c r="D816" s="206" t="s">
        <v>160</v>
      </c>
      <c r="E816" s="207" t="s">
        <v>23</v>
      </c>
      <c r="F816" s="208" t="s">
        <v>1300</v>
      </c>
      <c r="G816" s="205"/>
      <c r="H816" s="209">
        <v>14.835000000000001</v>
      </c>
      <c r="I816" s="210"/>
      <c r="J816" s="205"/>
      <c r="K816" s="205"/>
      <c r="L816" s="211"/>
      <c r="M816" s="212"/>
      <c r="N816" s="213"/>
      <c r="O816" s="213"/>
      <c r="P816" s="213"/>
      <c r="Q816" s="213"/>
      <c r="R816" s="213"/>
      <c r="S816" s="213"/>
      <c r="T816" s="214"/>
      <c r="AT816" s="215" t="s">
        <v>160</v>
      </c>
      <c r="AU816" s="215" t="s">
        <v>158</v>
      </c>
      <c r="AV816" s="11" t="s">
        <v>158</v>
      </c>
      <c r="AW816" s="11" t="s">
        <v>36</v>
      </c>
      <c r="AX816" s="11" t="s">
        <v>78</v>
      </c>
      <c r="AY816" s="215" t="s">
        <v>150</v>
      </c>
    </row>
    <row r="817" spans="2:65" s="1" customFormat="1" ht="25.5" customHeight="1">
      <c r="B817" s="42"/>
      <c r="C817" s="192" t="s">
        <v>1344</v>
      </c>
      <c r="D817" s="192" t="s">
        <v>152</v>
      </c>
      <c r="E817" s="193" t="s">
        <v>1345</v>
      </c>
      <c r="F817" s="194" t="s">
        <v>1346</v>
      </c>
      <c r="G817" s="195" t="s">
        <v>172</v>
      </c>
      <c r="H817" s="196">
        <v>11.363</v>
      </c>
      <c r="I817" s="197"/>
      <c r="J817" s="198">
        <f>ROUND(I817*H817,2)</f>
        <v>0</v>
      </c>
      <c r="K817" s="194" t="s">
        <v>23</v>
      </c>
      <c r="L817" s="62"/>
      <c r="M817" s="199" t="s">
        <v>23</v>
      </c>
      <c r="N817" s="200" t="s">
        <v>45</v>
      </c>
      <c r="O817" s="43"/>
      <c r="P817" s="201">
        <f>O817*H817</f>
        <v>0</v>
      </c>
      <c r="Q817" s="201">
        <v>0</v>
      </c>
      <c r="R817" s="201">
        <f>Q817*H817</f>
        <v>0</v>
      </c>
      <c r="S817" s="201">
        <v>0</v>
      </c>
      <c r="T817" s="202">
        <f>S817*H817</f>
        <v>0</v>
      </c>
      <c r="AR817" s="24" t="s">
        <v>234</v>
      </c>
      <c r="AT817" s="24" t="s">
        <v>152</v>
      </c>
      <c r="AU817" s="24" t="s">
        <v>158</v>
      </c>
      <c r="AY817" s="24" t="s">
        <v>150</v>
      </c>
      <c r="BE817" s="203">
        <f>IF(N817="základní",J817,0)</f>
        <v>0</v>
      </c>
      <c r="BF817" s="203">
        <f>IF(N817="snížená",J817,0)</f>
        <v>0</v>
      </c>
      <c r="BG817" s="203">
        <f>IF(N817="zákl. přenesená",J817,0)</f>
        <v>0</v>
      </c>
      <c r="BH817" s="203">
        <f>IF(N817="sníž. přenesená",J817,0)</f>
        <v>0</v>
      </c>
      <c r="BI817" s="203">
        <f>IF(N817="nulová",J817,0)</f>
        <v>0</v>
      </c>
      <c r="BJ817" s="24" t="s">
        <v>158</v>
      </c>
      <c r="BK817" s="203">
        <f>ROUND(I817*H817,2)</f>
        <v>0</v>
      </c>
      <c r="BL817" s="24" t="s">
        <v>234</v>
      </c>
      <c r="BM817" s="24" t="s">
        <v>1347</v>
      </c>
    </row>
    <row r="818" spans="2:65" s="11" customFormat="1" ht="13.5">
      <c r="B818" s="204"/>
      <c r="C818" s="205"/>
      <c r="D818" s="206" t="s">
        <v>160</v>
      </c>
      <c r="E818" s="207" t="s">
        <v>23</v>
      </c>
      <c r="F818" s="208" t="s">
        <v>1348</v>
      </c>
      <c r="G818" s="205"/>
      <c r="H818" s="209">
        <v>7.5830000000000002</v>
      </c>
      <c r="I818" s="210"/>
      <c r="J818" s="205"/>
      <c r="K818" s="205"/>
      <c r="L818" s="211"/>
      <c r="M818" s="212"/>
      <c r="N818" s="213"/>
      <c r="O818" s="213"/>
      <c r="P818" s="213"/>
      <c r="Q818" s="213"/>
      <c r="R818" s="213"/>
      <c r="S818" s="213"/>
      <c r="T818" s="214"/>
      <c r="AT818" s="215" t="s">
        <v>160</v>
      </c>
      <c r="AU818" s="215" t="s">
        <v>158</v>
      </c>
      <c r="AV818" s="11" t="s">
        <v>158</v>
      </c>
      <c r="AW818" s="11" t="s">
        <v>36</v>
      </c>
      <c r="AX818" s="11" t="s">
        <v>73</v>
      </c>
      <c r="AY818" s="215" t="s">
        <v>150</v>
      </c>
    </row>
    <row r="819" spans="2:65" s="11" customFormat="1" ht="13.5">
      <c r="B819" s="204"/>
      <c r="C819" s="205"/>
      <c r="D819" s="206" t="s">
        <v>160</v>
      </c>
      <c r="E819" s="207" t="s">
        <v>23</v>
      </c>
      <c r="F819" s="208" t="s">
        <v>1349</v>
      </c>
      <c r="G819" s="205"/>
      <c r="H819" s="209">
        <v>3.78</v>
      </c>
      <c r="I819" s="210"/>
      <c r="J819" s="205"/>
      <c r="K819" s="205"/>
      <c r="L819" s="211"/>
      <c r="M819" s="212"/>
      <c r="N819" s="213"/>
      <c r="O819" s="213"/>
      <c r="P819" s="213"/>
      <c r="Q819" s="213"/>
      <c r="R819" s="213"/>
      <c r="S819" s="213"/>
      <c r="T819" s="214"/>
      <c r="AT819" s="215" t="s">
        <v>160</v>
      </c>
      <c r="AU819" s="215" t="s">
        <v>158</v>
      </c>
      <c r="AV819" s="11" t="s">
        <v>158</v>
      </c>
      <c r="AW819" s="11" t="s">
        <v>36</v>
      </c>
      <c r="AX819" s="11" t="s">
        <v>73</v>
      </c>
      <c r="AY819" s="215" t="s">
        <v>150</v>
      </c>
    </row>
    <row r="820" spans="2:65" s="12" customFormat="1" ht="13.5">
      <c r="B820" s="216"/>
      <c r="C820" s="217"/>
      <c r="D820" s="206" t="s">
        <v>160</v>
      </c>
      <c r="E820" s="218" t="s">
        <v>23</v>
      </c>
      <c r="F820" s="219" t="s">
        <v>163</v>
      </c>
      <c r="G820" s="217"/>
      <c r="H820" s="220">
        <v>11.363</v>
      </c>
      <c r="I820" s="221"/>
      <c r="J820" s="217"/>
      <c r="K820" s="217"/>
      <c r="L820" s="222"/>
      <c r="M820" s="223"/>
      <c r="N820" s="224"/>
      <c r="O820" s="224"/>
      <c r="P820" s="224"/>
      <c r="Q820" s="224"/>
      <c r="R820" s="224"/>
      <c r="S820" s="224"/>
      <c r="T820" s="225"/>
      <c r="AT820" s="226" t="s">
        <v>160</v>
      </c>
      <c r="AU820" s="226" t="s">
        <v>158</v>
      </c>
      <c r="AV820" s="12" t="s">
        <v>157</v>
      </c>
      <c r="AW820" s="12" t="s">
        <v>36</v>
      </c>
      <c r="AX820" s="12" t="s">
        <v>78</v>
      </c>
      <c r="AY820" s="226" t="s">
        <v>150</v>
      </c>
    </row>
    <row r="821" spans="2:65" s="1" customFormat="1" ht="25.5" customHeight="1">
      <c r="B821" s="42"/>
      <c r="C821" s="192" t="s">
        <v>1350</v>
      </c>
      <c r="D821" s="192" t="s">
        <v>152</v>
      </c>
      <c r="E821" s="193" t="s">
        <v>1351</v>
      </c>
      <c r="F821" s="194" t="s">
        <v>1352</v>
      </c>
      <c r="G821" s="195" t="s">
        <v>330</v>
      </c>
      <c r="H821" s="196">
        <v>97.364999999999995</v>
      </c>
      <c r="I821" s="197"/>
      <c r="J821" s="198">
        <f>ROUND(I821*H821,2)</f>
        <v>0</v>
      </c>
      <c r="K821" s="194" t="s">
        <v>156</v>
      </c>
      <c r="L821" s="62"/>
      <c r="M821" s="199" t="s">
        <v>23</v>
      </c>
      <c r="N821" s="200" t="s">
        <v>45</v>
      </c>
      <c r="O821" s="43"/>
      <c r="P821" s="201">
        <f>O821*H821</f>
        <v>0</v>
      </c>
      <c r="Q821" s="201">
        <v>0</v>
      </c>
      <c r="R821" s="201">
        <f>Q821*H821</f>
        <v>0</v>
      </c>
      <c r="S821" s="201">
        <v>0</v>
      </c>
      <c r="T821" s="202">
        <f>S821*H821</f>
        <v>0</v>
      </c>
      <c r="AR821" s="24" t="s">
        <v>234</v>
      </c>
      <c r="AT821" s="24" t="s">
        <v>152</v>
      </c>
      <c r="AU821" s="24" t="s">
        <v>158</v>
      </c>
      <c r="AY821" s="24" t="s">
        <v>150</v>
      </c>
      <c r="BE821" s="203">
        <f>IF(N821="základní",J821,0)</f>
        <v>0</v>
      </c>
      <c r="BF821" s="203">
        <f>IF(N821="snížená",J821,0)</f>
        <v>0</v>
      </c>
      <c r="BG821" s="203">
        <f>IF(N821="zákl. přenesená",J821,0)</f>
        <v>0</v>
      </c>
      <c r="BH821" s="203">
        <f>IF(N821="sníž. přenesená",J821,0)</f>
        <v>0</v>
      </c>
      <c r="BI821" s="203">
        <f>IF(N821="nulová",J821,0)</f>
        <v>0</v>
      </c>
      <c r="BJ821" s="24" t="s">
        <v>158</v>
      </c>
      <c r="BK821" s="203">
        <f>ROUND(I821*H821,2)</f>
        <v>0</v>
      </c>
      <c r="BL821" s="24" t="s">
        <v>234</v>
      </c>
      <c r="BM821" s="24" t="s">
        <v>1353</v>
      </c>
    </row>
    <row r="822" spans="2:65" s="11" customFormat="1" ht="13.5">
      <c r="B822" s="204"/>
      <c r="C822" s="205"/>
      <c r="D822" s="206" t="s">
        <v>160</v>
      </c>
      <c r="E822" s="207" t="s">
        <v>23</v>
      </c>
      <c r="F822" s="208" t="s">
        <v>1354</v>
      </c>
      <c r="G822" s="205"/>
      <c r="H822" s="209">
        <v>9.07</v>
      </c>
      <c r="I822" s="210"/>
      <c r="J822" s="205"/>
      <c r="K822" s="205"/>
      <c r="L822" s="211"/>
      <c r="M822" s="212"/>
      <c r="N822" s="213"/>
      <c r="O822" s="213"/>
      <c r="P822" s="213"/>
      <c r="Q822" s="213"/>
      <c r="R822" s="213"/>
      <c r="S822" s="213"/>
      <c r="T822" s="214"/>
      <c r="AT822" s="215" t="s">
        <v>160</v>
      </c>
      <c r="AU822" s="215" t="s">
        <v>158</v>
      </c>
      <c r="AV822" s="11" t="s">
        <v>158</v>
      </c>
      <c r="AW822" s="11" t="s">
        <v>36</v>
      </c>
      <c r="AX822" s="11" t="s">
        <v>73</v>
      </c>
      <c r="AY822" s="215" t="s">
        <v>150</v>
      </c>
    </row>
    <row r="823" spans="2:65" s="11" customFormat="1" ht="13.5">
      <c r="B823" s="204"/>
      <c r="C823" s="205"/>
      <c r="D823" s="206" t="s">
        <v>160</v>
      </c>
      <c r="E823" s="207" t="s">
        <v>23</v>
      </c>
      <c r="F823" s="208" t="s">
        <v>1355</v>
      </c>
      <c r="G823" s="205"/>
      <c r="H823" s="209">
        <v>3.9</v>
      </c>
      <c r="I823" s="210"/>
      <c r="J823" s="205"/>
      <c r="K823" s="205"/>
      <c r="L823" s="211"/>
      <c r="M823" s="212"/>
      <c r="N823" s="213"/>
      <c r="O823" s="213"/>
      <c r="P823" s="213"/>
      <c r="Q823" s="213"/>
      <c r="R823" s="213"/>
      <c r="S823" s="213"/>
      <c r="T823" s="214"/>
      <c r="AT823" s="215" t="s">
        <v>160</v>
      </c>
      <c r="AU823" s="215" t="s">
        <v>158</v>
      </c>
      <c r="AV823" s="11" t="s">
        <v>158</v>
      </c>
      <c r="AW823" s="11" t="s">
        <v>36</v>
      </c>
      <c r="AX823" s="11" t="s">
        <v>73</v>
      </c>
      <c r="AY823" s="215" t="s">
        <v>150</v>
      </c>
    </row>
    <row r="824" spans="2:65" s="11" customFormat="1" ht="13.5">
      <c r="B824" s="204"/>
      <c r="C824" s="205"/>
      <c r="D824" s="206" t="s">
        <v>160</v>
      </c>
      <c r="E824" s="207" t="s">
        <v>23</v>
      </c>
      <c r="F824" s="208" t="s">
        <v>1356</v>
      </c>
      <c r="G824" s="205"/>
      <c r="H824" s="209">
        <v>3.91</v>
      </c>
      <c r="I824" s="210"/>
      <c r="J824" s="205"/>
      <c r="K824" s="205"/>
      <c r="L824" s="211"/>
      <c r="M824" s="212"/>
      <c r="N824" s="213"/>
      <c r="O824" s="213"/>
      <c r="P824" s="213"/>
      <c r="Q824" s="213"/>
      <c r="R824" s="213"/>
      <c r="S824" s="213"/>
      <c r="T824" s="214"/>
      <c r="AT824" s="215" t="s">
        <v>160</v>
      </c>
      <c r="AU824" s="215" t="s">
        <v>158</v>
      </c>
      <c r="AV824" s="11" t="s">
        <v>158</v>
      </c>
      <c r="AW824" s="11" t="s">
        <v>36</v>
      </c>
      <c r="AX824" s="11" t="s">
        <v>73</v>
      </c>
      <c r="AY824" s="215" t="s">
        <v>150</v>
      </c>
    </row>
    <row r="825" spans="2:65" s="11" customFormat="1" ht="13.5">
      <c r="B825" s="204"/>
      <c r="C825" s="205"/>
      <c r="D825" s="206" t="s">
        <v>160</v>
      </c>
      <c r="E825" s="207" t="s">
        <v>23</v>
      </c>
      <c r="F825" s="208" t="s">
        <v>1357</v>
      </c>
      <c r="G825" s="205"/>
      <c r="H825" s="209">
        <v>9.2799999999999994</v>
      </c>
      <c r="I825" s="210"/>
      <c r="J825" s="205"/>
      <c r="K825" s="205"/>
      <c r="L825" s="211"/>
      <c r="M825" s="212"/>
      <c r="N825" s="213"/>
      <c r="O825" s="213"/>
      <c r="P825" s="213"/>
      <c r="Q825" s="213"/>
      <c r="R825" s="213"/>
      <c r="S825" s="213"/>
      <c r="T825" s="214"/>
      <c r="AT825" s="215" t="s">
        <v>160</v>
      </c>
      <c r="AU825" s="215" t="s">
        <v>158</v>
      </c>
      <c r="AV825" s="11" t="s">
        <v>158</v>
      </c>
      <c r="AW825" s="11" t="s">
        <v>36</v>
      </c>
      <c r="AX825" s="11" t="s">
        <v>73</v>
      </c>
      <c r="AY825" s="215" t="s">
        <v>150</v>
      </c>
    </row>
    <row r="826" spans="2:65" s="11" customFormat="1" ht="13.5">
      <c r="B826" s="204"/>
      <c r="C826" s="205"/>
      <c r="D826" s="206" t="s">
        <v>160</v>
      </c>
      <c r="E826" s="207" t="s">
        <v>23</v>
      </c>
      <c r="F826" s="208" t="s">
        <v>1358</v>
      </c>
      <c r="G826" s="205"/>
      <c r="H826" s="209">
        <v>5.25</v>
      </c>
      <c r="I826" s="210"/>
      <c r="J826" s="205"/>
      <c r="K826" s="205"/>
      <c r="L826" s="211"/>
      <c r="M826" s="212"/>
      <c r="N826" s="213"/>
      <c r="O826" s="213"/>
      <c r="P826" s="213"/>
      <c r="Q826" s="213"/>
      <c r="R826" s="213"/>
      <c r="S826" s="213"/>
      <c r="T826" s="214"/>
      <c r="AT826" s="215" t="s">
        <v>160</v>
      </c>
      <c r="AU826" s="215" t="s">
        <v>158</v>
      </c>
      <c r="AV826" s="11" t="s">
        <v>158</v>
      </c>
      <c r="AW826" s="11" t="s">
        <v>36</v>
      </c>
      <c r="AX826" s="11" t="s">
        <v>73</v>
      </c>
      <c r="AY826" s="215" t="s">
        <v>150</v>
      </c>
    </row>
    <row r="827" spans="2:65" s="11" customFormat="1" ht="13.5">
      <c r="B827" s="204"/>
      <c r="C827" s="205"/>
      <c r="D827" s="206" t="s">
        <v>160</v>
      </c>
      <c r="E827" s="207" t="s">
        <v>23</v>
      </c>
      <c r="F827" s="208" t="s">
        <v>1359</v>
      </c>
      <c r="G827" s="205"/>
      <c r="H827" s="209">
        <v>6</v>
      </c>
      <c r="I827" s="210"/>
      <c r="J827" s="205"/>
      <c r="K827" s="205"/>
      <c r="L827" s="211"/>
      <c r="M827" s="212"/>
      <c r="N827" s="213"/>
      <c r="O827" s="213"/>
      <c r="P827" s="213"/>
      <c r="Q827" s="213"/>
      <c r="R827" s="213"/>
      <c r="S827" s="213"/>
      <c r="T827" s="214"/>
      <c r="AT827" s="215" t="s">
        <v>160</v>
      </c>
      <c r="AU827" s="215" t="s">
        <v>158</v>
      </c>
      <c r="AV827" s="11" t="s">
        <v>158</v>
      </c>
      <c r="AW827" s="11" t="s">
        <v>36</v>
      </c>
      <c r="AX827" s="11" t="s">
        <v>73</v>
      </c>
      <c r="AY827" s="215" t="s">
        <v>150</v>
      </c>
    </row>
    <row r="828" spans="2:65" s="11" customFormat="1" ht="27">
      <c r="B828" s="204"/>
      <c r="C828" s="205"/>
      <c r="D828" s="206" t="s">
        <v>160</v>
      </c>
      <c r="E828" s="207" t="s">
        <v>23</v>
      </c>
      <c r="F828" s="208" t="s">
        <v>1360</v>
      </c>
      <c r="G828" s="205"/>
      <c r="H828" s="209">
        <v>24.62</v>
      </c>
      <c r="I828" s="210"/>
      <c r="J828" s="205"/>
      <c r="K828" s="205"/>
      <c r="L828" s="211"/>
      <c r="M828" s="212"/>
      <c r="N828" s="213"/>
      <c r="O828" s="213"/>
      <c r="P828" s="213"/>
      <c r="Q828" s="213"/>
      <c r="R828" s="213"/>
      <c r="S828" s="213"/>
      <c r="T828" s="214"/>
      <c r="AT828" s="215" t="s">
        <v>160</v>
      </c>
      <c r="AU828" s="215" t="s">
        <v>158</v>
      </c>
      <c r="AV828" s="11" t="s">
        <v>158</v>
      </c>
      <c r="AW828" s="11" t="s">
        <v>36</v>
      </c>
      <c r="AX828" s="11" t="s">
        <v>73</v>
      </c>
      <c r="AY828" s="215" t="s">
        <v>150</v>
      </c>
    </row>
    <row r="829" spans="2:65" s="11" customFormat="1" ht="13.5">
      <c r="B829" s="204"/>
      <c r="C829" s="205"/>
      <c r="D829" s="206" t="s">
        <v>160</v>
      </c>
      <c r="E829" s="207" t="s">
        <v>23</v>
      </c>
      <c r="F829" s="208" t="s">
        <v>1361</v>
      </c>
      <c r="G829" s="205"/>
      <c r="H829" s="209">
        <v>8.08</v>
      </c>
      <c r="I829" s="210"/>
      <c r="J829" s="205"/>
      <c r="K829" s="205"/>
      <c r="L829" s="211"/>
      <c r="M829" s="212"/>
      <c r="N829" s="213"/>
      <c r="O829" s="213"/>
      <c r="P829" s="213"/>
      <c r="Q829" s="213"/>
      <c r="R829" s="213"/>
      <c r="S829" s="213"/>
      <c r="T829" s="214"/>
      <c r="AT829" s="215" t="s">
        <v>160</v>
      </c>
      <c r="AU829" s="215" t="s">
        <v>158</v>
      </c>
      <c r="AV829" s="11" t="s">
        <v>158</v>
      </c>
      <c r="AW829" s="11" t="s">
        <v>36</v>
      </c>
      <c r="AX829" s="11" t="s">
        <v>73</v>
      </c>
      <c r="AY829" s="215" t="s">
        <v>150</v>
      </c>
    </row>
    <row r="830" spans="2:65" s="11" customFormat="1" ht="13.5">
      <c r="B830" s="204"/>
      <c r="C830" s="205"/>
      <c r="D830" s="206" t="s">
        <v>160</v>
      </c>
      <c r="E830" s="207" t="s">
        <v>23</v>
      </c>
      <c r="F830" s="208" t="s">
        <v>1362</v>
      </c>
      <c r="G830" s="205"/>
      <c r="H830" s="209">
        <v>15.025</v>
      </c>
      <c r="I830" s="210"/>
      <c r="J830" s="205"/>
      <c r="K830" s="205"/>
      <c r="L830" s="211"/>
      <c r="M830" s="212"/>
      <c r="N830" s="213"/>
      <c r="O830" s="213"/>
      <c r="P830" s="213"/>
      <c r="Q830" s="213"/>
      <c r="R830" s="213"/>
      <c r="S830" s="213"/>
      <c r="T830" s="214"/>
      <c r="AT830" s="215" t="s">
        <v>160</v>
      </c>
      <c r="AU830" s="215" t="s">
        <v>158</v>
      </c>
      <c r="AV830" s="11" t="s">
        <v>158</v>
      </c>
      <c r="AW830" s="11" t="s">
        <v>36</v>
      </c>
      <c r="AX830" s="11" t="s">
        <v>73</v>
      </c>
      <c r="AY830" s="215" t="s">
        <v>150</v>
      </c>
    </row>
    <row r="831" spans="2:65" s="11" customFormat="1" ht="13.5">
      <c r="B831" s="204"/>
      <c r="C831" s="205"/>
      <c r="D831" s="206" t="s">
        <v>160</v>
      </c>
      <c r="E831" s="207" t="s">
        <v>23</v>
      </c>
      <c r="F831" s="208" t="s">
        <v>1363</v>
      </c>
      <c r="G831" s="205"/>
      <c r="H831" s="209">
        <v>3.1</v>
      </c>
      <c r="I831" s="210"/>
      <c r="J831" s="205"/>
      <c r="K831" s="205"/>
      <c r="L831" s="211"/>
      <c r="M831" s="212"/>
      <c r="N831" s="213"/>
      <c r="O831" s="213"/>
      <c r="P831" s="213"/>
      <c r="Q831" s="213"/>
      <c r="R831" s="213"/>
      <c r="S831" s="213"/>
      <c r="T831" s="214"/>
      <c r="AT831" s="215" t="s">
        <v>160</v>
      </c>
      <c r="AU831" s="215" t="s">
        <v>158</v>
      </c>
      <c r="AV831" s="11" t="s">
        <v>158</v>
      </c>
      <c r="AW831" s="11" t="s">
        <v>36</v>
      </c>
      <c r="AX831" s="11" t="s">
        <v>73</v>
      </c>
      <c r="AY831" s="215" t="s">
        <v>150</v>
      </c>
    </row>
    <row r="832" spans="2:65" s="11" customFormat="1" ht="13.5">
      <c r="B832" s="204"/>
      <c r="C832" s="205"/>
      <c r="D832" s="206" t="s">
        <v>160</v>
      </c>
      <c r="E832" s="207" t="s">
        <v>23</v>
      </c>
      <c r="F832" s="208" t="s">
        <v>1364</v>
      </c>
      <c r="G832" s="205"/>
      <c r="H832" s="209">
        <v>5.41</v>
      </c>
      <c r="I832" s="210"/>
      <c r="J832" s="205"/>
      <c r="K832" s="205"/>
      <c r="L832" s="211"/>
      <c r="M832" s="212"/>
      <c r="N832" s="213"/>
      <c r="O832" s="213"/>
      <c r="P832" s="213"/>
      <c r="Q832" s="213"/>
      <c r="R832" s="213"/>
      <c r="S832" s="213"/>
      <c r="T832" s="214"/>
      <c r="AT832" s="215" t="s">
        <v>160</v>
      </c>
      <c r="AU832" s="215" t="s">
        <v>158</v>
      </c>
      <c r="AV832" s="11" t="s">
        <v>158</v>
      </c>
      <c r="AW832" s="11" t="s">
        <v>36</v>
      </c>
      <c r="AX832" s="11" t="s">
        <v>73</v>
      </c>
      <c r="AY832" s="215" t="s">
        <v>150</v>
      </c>
    </row>
    <row r="833" spans="2:65" s="11" customFormat="1" ht="13.5">
      <c r="B833" s="204"/>
      <c r="C833" s="205"/>
      <c r="D833" s="206" t="s">
        <v>160</v>
      </c>
      <c r="E833" s="207" t="s">
        <v>23</v>
      </c>
      <c r="F833" s="208" t="s">
        <v>1365</v>
      </c>
      <c r="G833" s="205"/>
      <c r="H833" s="209">
        <v>3.72</v>
      </c>
      <c r="I833" s="210"/>
      <c r="J833" s="205"/>
      <c r="K833" s="205"/>
      <c r="L833" s="211"/>
      <c r="M833" s="212"/>
      <c r="N833" s="213"/>
      <c r="O833" s="213"/>
      <c r="P833" s="213"/>
      <c r="Q833" s="213"/>
      <c r="R833" s="213"/>
      <c r="S833" s="213"/>
      <c r="T833" s="214"/>
      <c r="AT833" s="215" t="s">
        <v>160</v>
      </c>
      <c r="AU833" s="215" t="s">
        <v>158</v>
      </c>
      <c r="AV833" s="11" t="s">
        <v>158</v>
      </c>
      <c r="AW833" s="11" t="s">
        <v>36</v>
      </c>
      <c r="AX833" s="11" t="s">
        <v>73</v>
      </c>
      <c r="AY833" s="215" t="s">
        <v>150</v>
      </c>
    </row>
    <row r="834" spans="2:65" s="12" customFormat="1" ht="13.5">
      <c r="B834" s="216"/>
      <c r="C834" s="217"/>
      <c r="D834" s="206" t="s">
        <v>160</v>
      </c>
      <c r="E834" s="218" t="s">
        <v>23</v>
      </c>
      <c r="F834" s="219" t="s">
        <v>163</v>
      </c>
      <c r="G834" s="217"/>
      <c r="H834" s="220">
        <v>97.364999999999995</v>
      </c>
      <c r="I834" s="221"/>
      <c r="J834" s="217"/>
      <c r="K834" s="217"/>
      <c r="L834" s="222"/>
      <c r="M834" s="223"/>
      <c r="N834" s="224"/>
      <c r="O834" s="224"/>
      <c r="P834" s="224"/>
      <c r="Q834" s="224"/>
      <c r="R834" s="224"/>
      <c r="S834" s="224"/>
      <c r="T834" s="225"/>
      <c r="AT834" s="226" t="s">
        <v>160</v>
      </c>
      <c r="AU834" s="226" t="s">
        <v>158</v>
      </c>
      <c r="AV834" s="12" t="s">
        <v>157</v>
      </c>
      <c r="AW834" s="12" t="s">
        <v>36</v>
      </c>
      <c r="AX834" s="12" t="s">
        <v>78</v>
      </c>
      <c r="AY834" s="226" t="s">
        <v>150</v>
      </c>
    </row>
    <row r="835" spans="2:65" s="1" customFormat="1" ht="16.5" customHeight="1">
      <c r="B835" s="42"/>
      <c r="C835" s="237" t="s">
        <v>1366</v>
      </c>
      <c r="D835" s="237" t="s">
        <v>228</v>
      </c>
      <c r="E835" s="238" t="s">
        <v>1367</v>
      </c>
      <c r="F835" s="239" t="s">
        <v>1368</v>
      </c>
      <c r="G835" s="240" t="s">
        <v>330</v>
      </c>
      <c r="H835" s="241">
        <v>97.364999999999995</v>
      </c>
      <c r="I835" s="242"/>
      <c r="J835" s="243">
        <f>ROUND(I835*H835,2)</f>
        <v>0</v>
      </c>
      <c r="K835" s="239" t="s">
        <v>156</v>
      </c>
      <c r="L835" s="244"/>
      <c r="M835" s="245" t="s">
        <v>23</v>
      </c>
      <c r="N835" s="246" t="s">
        <v>45</v>
      </c>
      <c r="O835" s="43"/>
      <c r="P835" s="201">
        <f>O835*H835</f>
        <v>0</v>
      </c>
      <c r="Q835" s="201">
        <v>2.9999999999999997E-4</v>
      </c>
      <c r="R835" s="201">
        <f>Q835*H835</f>
        <v>2.9209499999999996E-2</v>
      </c>
      <c r="S835" s="201">
        <v>0</v>
      </c>
      <c r="T835" s="202">
        <f>S835*H835</f>
        <v>0</v>
      </c>
      <c r="AR835" s="24" t="s">
        <v>312</v>
      </c>
      <c r="AT835" s="24" t="s">
        <v>228</v>
      </c>
      <c r="AU835" s="24" t="s">
        <v>158</v>
      </c>
      <c r="AY835" s="24" t="s">
        <v>150</v>
      </c>
      <c r="BE835" s="203">
        <f>IF(N835="základní",J835,0)</f>
        <v>0</v>
      </c>
      <c r="BF835" s="203">
        <f>IF(N835="snížená",J835,0)</f>
        <v>0</v>
      </c>
      <c r="BG835" s="203">
        <f>IF(N835="zákl. přenesená",J835,0)</f>
        <v>0</v>
      </c>
      <c r="BH835" s="203">
        <f>IF(N835="sníž. přenesená",J835,0)</f>
        <v>0</v>
      </c>
      <c r="BI835" s="203">
        <f>IF(N835="nulová",J835,0)</f>
        <v>0</v>
      </c>
      <c r="BJ835" s="24" t="s">
        <v>158</v>
      </c>
      <c r="BK835" s="203">
        <f>ROUND(I835*H835,2)</f>
        <v>0</v>
      </c>
      <c r="BL835" s="24" t="s">
        <v>234</v>
      </c>
      <c r="BM835" s="24" t="s">
        <v>1369</v>
      </c>
    </row>
    <row r="836" spans="2:65" s="1" customFormat="1" ht="16.5" customHeight="1">
      <c r="B836" s="42"/>
      <c r="C836" s="192" t="s">
        <v>1370</v>
      </c>
      <c r="D836" s="192" t="s">
        <v>152</v>
      </c>
      <c r="E836" s="193" t="s">
        <v>1371</v>
      </c>
      <c r="F836" s="194" t="s">
        <v>1372</v>
      </c>
      <c r="G836" s="195" t="s">
        <v>277</v>
      </c>
      <c r="H836" s="196">
        <v>78</v>
      </c>
      <c r="I836" s="197"/>
      <c r="J836" s="198">
        <f>ROUND(I836*H836,2)</f>
        <v>0</v>
      </c>
      <c r="K836" s="194" t="s">
        <v>156</v>
      </c>
      <c r="L836" s="62"/>
      <c r="M836" s="199" t="s">
        <v>23</v>
      </c>
      <c r="N836" s="200" t="s">
        <v>45</v>
      </c>
      <c r="O836" s="43"/>
      <c r="P836" s="201">
        <f>O836*H836</f>
        <v>0</v>
      </c>
      <c r="Q836" s="201">
        <v>0</v>
      </c>
      <c r="R836" s="201">
        <f>Q836*H836</f>
        <v>0</v>
      </c>
      <c r="S836" s="201">
        <v>0</v>
      </c>
      <c r="T836" s="202">
        <f>S836*H836</f>
        <v>0</v>
      </c>
      <c r="AR836" s="24" t="s">
        <v>234</v>
      </c>
      <c r="AT836" s="24" t="s">
        <v>152</v>
      </c>
      <c r="AU836" s="24" t="s">
        <v>158</v>
      </c>
      <c r="AY836" s="24" t="s">
        <v>150</v>
      </c>
      <c r="BE836" s="203">
        <f>IF(N836="základní",J836,0)</f>
        <v>0</v>
      </c>
      <c r="BF836" s="203">
        <f>IF(N836="snížená",J836,0)</f>
        <v>0</v>
      </c>
      <c r="BG836" s="203">
        <f>IF(N836="zákl. přenesená",J836,0)</f>
        <v>0</v>
      </c>
      <c r="BH836" s="203">
        <f>IF(N836="sníž. přenesená",J836,0)</f>
        <v>0</v>
      </c>
      <c r="BI836" s="203">
        <f>IF(N836="nulová",J836,0)</f>
        <v>0</v>
      </c>
      <c r="BJ836" s="24" t="s">
        <v>158</v>
      </c>
      <c r="BK836" s="203">
        <f>ROUND(I836*H836,2)</f>
        <v>0</v>
      </c>
      <c r="BL836" s="24" t="s">
        <v>234</v>
      </c>
      <c r="BM836" s="24" t="s">
        <v>1373</v>
      </c>
    </row>
    <row r="837" spans="2:65" s="11" customFormat="1" ht="13.5">
      <c r="B837" s="204"/>
      <c r="C837" s="205"/>
      <c r="D837" s="206" t="s">
        <v>160</v>
      </c>
      <c r="E837" s="207" t="s">
        <v>23</v>
      </c>
      <c r="F837" s="208" t="s">
        <v>1374</v>
      </c>
      <c r="G837" s="205"/>
      <c r="H837" s="209">
        <v>6</v>
      </c>
      <c r="I837" s="210"/>
      <c r="J837" s="205"/>
      <c r="K837" s="205"/>
      <c r="L837" s="211"/>
      <c r="M837" s="212"/>
      <c r="N837" s="213"/>
      <c r="O837" s="213"/>
      <c r="P837" s="213"/>
      <c r="Q837" s="213"/>
      <c r="R837" s="213"/>
      <c r="S837" s="213"/>
      <c r="T837" s="214"/>
      <c r="AT837" s="215" t="s">
        <v>160</v>
      </c>
      <c r="AU837" s="215" t="s">
        <v>158</v>
      </c>
      <c r="AV837" s="11" t="s">
        <v>158</v>
      </c>
      <c r="AW837" s="11" t="s">
        <v>36</v>
      </c>
      <c r="AX837" s="11" t="s">
        <v>73</v>
      </c>
      <c r="AY837" s="215" t="s">
        <v>150</v>
      </c>
    </row>
    <row r="838" spans="2:65" s="11" customFormat="1" ht="13.5">
      <c r="B838" s="204"/>
      <c r="C838" s="205"/>
      <c r="D838" s="206" t="s">
        <v>160</v>
      </c>
      <c r="E838" s="207" t="s">
        <v>23</v>
      </c>
      <c r="F838" s="208" t="s">
        <v>1375</v>
      </c>
      <c r="G838" s="205"/>
      <c r="H838" s="209">
        <v>6</v>
      </c>
      <c r="I838" s="210"/>
      <c r="J838" s="205"/>
      <c r="K838" s="205"/>
      <c r="L838" s="211"/>
      <c r="M838" s="212"/>
      <c r="N838" s="213"/>
      <c r="O838" s="213"/>
      <c r="P838" s="213"/>
      <c r="Q838" s="213"/>
      <c r="R838" s="213"/>
      <c r="S838" s="213"/>
      <c r="T838" s="214"/>
      <c r="AT838" s="215" t="s">
        <v>160</v>
      </c>
      <c r="AU838" s="215" t="s">
        <v>158</v>
      </c>
      <c r="AV838" s="11" t="s">
        <v>158</v>
      </c>
      <c r="AW838" s="11" t="s">
        <v>36</v>
      </c>
      <c r="AX838" s="11" t="s">
        <v>73</v>
      </c>
      <c r="AY838" s="215" t="s">
        <v>150</v>
      </c>
    </row>
    <row r="839" spans="2:65" s="11" customFormat="1" ht="13.5">
      <c r="B839" s="204"/>
      <c r="C839" s="205"/>
      <c r="D839" s="206" t="s">
        <v>160</v>
      </c>
      <c r="E839" s="207" t="s">
        <v>23</v>
      </c>
      <c r="F839" s="208" t="s">
        <v>1376</v>
      </c>
      <c r="G839" s="205"/>
      <c r="H839" s="209">
        <v>4</v>
      </c>
      <c r="I839" s="210"/>
      <c r="J839" s="205"/>
      <c r="K839" s="205"/>
      <c r="L839" s="211"/>
      <c r="M839" s="212"/>
      <c r="N839" s="213"/>
      <c r="O839" s="213"/>
      <c r="P839" s="213"/>
      <c r="Q839" s="213"/>
      <c r="R839" s="213"/>
      <c r="S839" s="213"/>
      <c r="T839" s="214"/>
      <c r="AT839" s="215" t="s">
        <v>160</v>
      </c>
      <c r="AU839" s="215" t="s">
        <v>158</v>
      </c>
      <c r="AV839" s="11" t="s">
        <v>158</v>
      </c>
      <c r="AW839" s="11" t="s">
        <v>36</v>
      </c>
      <c r="AX839" s="11" t="s">
        <v>73</v>
      </c>
      <c r="AY839" s="215" t="s">
        <v>150</v>
      </c>
    </row>
    <row r="840" spans="2:65" s="11" customFormat="1" ht="13.5">
      <c r="B840" s="204"/>
      <c r="C840" s="205"/>
      <c r="D840" s="206" t="s">
        <v>160</v>
      </c>
      <c r="E840" s="207" t="s">
        <v>23</v>
      </c>
      <c r="F840" s="208" t="s">
        <v>1377</v>
      </c>
      <c r="G840" s="205"/>
      <c r="H840" s="209">
        <v>6</v>
      </c>
      <c r="I840" s="210"/>
      <c r="J840" s="205"/>
      <c r="K840" s="205"/>
      <c r="L840" s="211"/>
      <c r="M840" s="212"/>
      <c r="N840" s="213"/>
      <c r="O840" s="213"/>
      <c r="P840" s="213"/>
      <c r="Q840" s="213"/>
      <c r="R840" s="213"/>
      <c r="S840" s="213"/>
      <c r="T840" s="214"/>
      <c r="AT840" s="215" t="s">
        <v>160</v>
      </c>
      <c r="AU840" s="215" t="s">
        <v>158</v>
      </c>
      <c r="AV840" s="11" t="s">
        <v>158</v>
      </c>
      <c r="AW840" s="11" t="s">
        <v>36</v>
      </c>
      <c r="AX840" s="11" t="s">
        <v>73</v>
      </c>
      <c r="AY840" s="215" t="s">
        <v>150</v>
      </c>
    </row>
    <row r="841" spans="2:65" s="11" customFormat="1" ht="13.5">
      <c r="B841" s="204"/>
      <c r="C841" s="205"/>
      <c r="D841" s="206" t="s">
        <v>160</v>
      </c>
      <c r="E841" s="207" t="s">
        <v>23</v>
      </c>
      <c r="F841" s="208" t="s">
        <v>1378</v>
      </c>
      <c r="G841" s="205"/>
      <c r="H841" s="209">
        <v>4</v>
      </c>
      <c r="I841" s="210"/>
      <c r="J841" s="205"/>
      <c r="K841" s="205"/>
      <c r="L841" s="211"/>
      <c r="M841" s="212"/>
      <c r="N841" s="213"/>
      <c r="O841" s="213"/>
      <c r="P841" s="213"/>
      <c r="Q841" s="213"/>
      <c r="R841" s="213"/>
      <c r="S841" s="213"/>
      <c r="T841" s="214"/>
      <c r="AT841" s="215" t="s">
        <v>160</v>
      </c>
      <c r="AU841" s="215" t="s">
        <v>158</v>
      </c>
      <c r="AV841" s="11" t="s">
        <v>158</v>
      </c>
      <c r="AW841" s="11" t="s">
        <v>36</v>
      </c>
      <c r="AX841" s="11" t="s">
        <v>73</v>
      </c>
      <c r="AY841" s="215" t="s">
        <v>150</v>
      </c>
    </row>
    <row r="842" spans="2:65" s="11" customFormat="1" ht="13.5">
      <c r="B842" s="204"/>
      <c r="C842" s="205"/>
      <c r="D842" s="206" t="s">
        <v>160</v>
      </c>
      <c r="E842" s="207" t="s">
        <v>23</v>
      </c>
      <c r="F842" s="208" t="s">
        <v>1379</v>
      </c>
      <c r="G842" s="205"/>
      <c r="H842" s="209">
        <v>4</v>
      </c>
      <c r="I842" s="210"/>
      <c r="J842" s="205"/>
      <c r="K842" s="205"/>
      <c r="L842" s="211"/>
      <c r="M842" s="212"/>
      <c r="N842" s="213"/>
      <c r="O842" s="213"/>
      <c r="P842" s="213"/>
      <c r="Q842" s="213"/>
      <c r="R842" s="213"/>
      <c r="S842" s="213"/>
      <c r="T842" s="214"/>
      <c r="AT842" s="215" t="s">
        <v>160</v>
      </c>
      <c r="AU842" s="215" t="s">
        <v>158</v>
      </c>
      <c r="AV842" s="11" t="s">
        <v>158</v>
      </c>
      <c r="AW842" s="11" t="s">
        <v>36</v>
      </c>
      <c r="AX842" s="11" t="s">
        <v>73</v>
      </c>
      <c r="AY842" s="215" t="s">
        <v>150</v>
      </c>
    </row>
    <row r="843" spans="2:65" s="11" customFormat="1" ht="13.5">
      <c r="B843" s="204"/>
      <c r="C843" s="205"/>
      <c r="D843" s="206" t="s">
        <v>160</v>
      </c>
      <c r="E843" s="207" t="s">
        <v>23</v>
      </c>
      <c r="F843" s="208" t="s">
        <v>1380</v>
      </c>
      <c r="G843" s="205"/>
      <c r="H843" s="209">
        <v>16</v>
      </c>
      <c r="I843" s="210"/>
      <c r="J843" s="205"/>
      <c r="K843" s="205"/>
      <c r="L843" s="211"/>
      <c r="M843" s="212"/>
      <c r="N843" s="213"/>
      <c r="O843" s="213"/>
      <c r="P843" s="213"/>
      <c r="Q843" s="213"/>
      <c r="R843" s="213"/>
      <c r="S843" s="213"/>
      <c r="T843" s="214"/>
      <c r="AT843" s="215" t="s">
        <v>160</v>
      </c>
      <c r="AU843" s="215" t="s">
        <v>158</v>
      </c>
      <c r="AV843" s="11" t="s">
        <v>158</v>
      </c>
      <c r="AW843" s="11" t="s">
        <v>36</v>
      </c>
      <c r="AX843" s="11" t="s">
        <v>73</v>
      </c>
      <c r="AY843" s="215" t="s">
        <v>150</v>
      </c>
    </row>
    <row r="844" spans="2:65" s="11" customFormat="1" ht="13.5">
      <c r="B844" s="204"/>
      <c r="C844" s="205"/>
      <c r="D844" s="206" t="s">
        <v>160</v>
      </c>
      <c r="E844" s="207" t="s">
        <v>23</v>
      </c>
      <c r="F844" s="208" t="s">
        <v>1381</v>
      </c>
      <c r="G844" s="205"/>
      <c r="H844" s="209">
        <v>8</v>
      </c>
      <c r="I844" s="210"/>
      <c r="J844" s="205"/>
      <c r="K844" s="205"/>
      <c r="L844" s="211"/>
      <c r="M844" s="212"/>
      <c r="N844" s="213"/>
      <c r="O844" s="213"/>
      <c r="P844" s="213"/>
      <c r="Q844" s="213"/>
      <c r="R844" s="213"/>
      <c r="S844" s="213"/>
      <c r="T844" s="214"/>
      <c r="AT844" s="215" t="s">
        <v>160</v>
      </c>
      <c r="AU844" s="215" t="s">
        <v>158</v>
      </c>
      <c r="AV844" s="11" t="s">
        <v>158</v>
      </c>
      <c r="AW844" s="11" t="s">
        <v>36</v>
      </c>
      <c r="AX844" s="11" t="s">
        <v>73</v>
      </c>
      <c r="AY844" s="215" t="s">
        <v>150</v>
      </c>
    </row>
    <row r="845" spans="2:65" s="11" customFormat="1" ht="13.5">
      <c r="B845" s="204"/>
      <c r="C845" s="205"/>
      <c r="D845" s="206" t="s">
        <v>160</v>
      </c>
      <c r="E845" s="207" t="s">
        <v>23</v>
      </c>
      <c r="F845" s="208" t="s">
        <v>1382</v>
      </c>
      <c r="G845" s="205"/>
      <c r="H845" s="209">
        <v>10</v>
      </c>
      <c r="I845" s="210"/>
      <c r="J845" s="205"/>
      <c r="K845" s="205"/>
      <c r="L845" s="211"/>
      <c r="M845" s="212"/>
      <c r="N845" s="213"/>
      <c r="O845" s="213"/>
      <c r="P845" s="213"/>
      <c r="Q845" s="213"/>
      <c r="R845" s="213"/>
      <c r="S845" s="213"/>
      <c r="T845" s="214"/>
      <c r="AT845" s="215" t="s">
        <v>160</v>
      </c>
      <c r="AU845" s="215" t="s">
        <v>158</v>
      </c>
      <c r="AV845" s="11" t="s">
        <v>158</v>
      </c>
      <c r="AW845" s="11" t="s">
        <v>36</v>
      </c>
      <c r="AX845" s="11" t="s">
        <v>73</v>
      </c>
      <c r="AY845" s="215" t="s">
        <v>150</v>
      </c>
    </row>
    <row r="846" spans="2:65" s="11" customFormat="1" ht="13.5">
      <c r="B846" s="204"/>
      <c r="C846" s="205"/>
      <c r="D846" s="206" t="s">
        <v>160</v>
      </c>
      <c r="E846" s="207" t="s">
        <v>23</v>
      </c>
      <c r="F846" s="208" t="s">
        <v>1383</v>
      </c>
      <c r="G846" s="205"/>
      <c r="H846" s="209">
        <v>4</v>
      </c>
      <c r="I846" s="210"/>
      <c r="J846" s="205"/>
      <c r="K846" s="205"/>
      <c r="L846" s="211"/>
      <c r="M846" s="212"/>
      <c r="N846" s="213"/>
      <c r="O846" s="213"/>
      <c r="P846" s="213"/>
      <c r="Q846" s="213"/>
      <c r="R846" s="213"/>
      <c r="S846" s="213"/>
      <c r="T846" s="214"/>
      <c r="AT846" s="215" t="s">
        <v>160</v>
      </c>
      <c r="AU846" s="215" t="s">
        <v>158</v>
      </c>
      <c r="AV846" s="11" t="s">
        <v>158</v>
      </c>
      <c r="AW846" s="11" t="s">
        <v>36</v>
      </c>
      <c r="AX846" s="11" t="s">
        <v>73</v>
      </c>
      <c r="AY846" s="215" t="s">
        <v>150</v>
      </c>
    </row>
    <row r="847" spans="2:65" s="11" customFormat="1" ht="13.5">
      <c r="B847" s="204"/>
      <c r="C847" s="205"/>
      <c r="D847" s="206" t="s">
        <v>160</v>
      </c>
      <c r="E847" s="207" t="s">
        <v>23</v>
      </c>
      <c r="F847" s="208" t="s">
        <v>1384</v>
      </c>
      <c r="G847" s="205"/>
      <c r="H847" s="209">
        <v>6</v>
      </c>
      <c r="I847" s="210"/>
      <c r="J847" s="205"/>
      <c r="K847" s="205"/>
      <c r="L847" s="211"/>
      <c r="M847" s="212"/>
      <c r="N847" s="213"/>
      <c r="O847" s="213"/>
      <c r="P847" s="213"/>
      <c r="Q847" s="213"/>
      <c r="R847" s="213"/>
      <c r="S847" s="213"/>
      <c r="T847" s="214"/>
      <c r="AT847" s="215" t="s">
        <v>160</v>
      </c>
      <c r="AU847" s="215" t="s">
        <v>158</v>
      </c>
      <c r="AV847" s="11" t="s">
        <v>158</v>
      </c>
      <c r="AW847" s="11" t="s">
        <v>36</v>
      </c>
      <c r="AX847" s="11" t="s">
        <v>73</v>
      </c>
      <c r="AY847" s="215" t="s">
        <v>150</v>
      </c>
    </row>
    <row r="848" spans="2:65" s="11" customFormat="1" ht="13.5">
      <c r="B848" s="204"/>
      <c r="C848" s="205"/>
      <c r="D848" s="206" t="s">
        <v>160</v>
      </c>
      <c r="E848" s="207" t="s">
        <v>23</v>
      </c>
      <c r="F848" s="208" t="s">
        <v>1385</v>
      </c>
      <c r="G848" s="205"/>
      <c r="H848" s="209">
        <v>4</v>
      </c>
      <c r="I848" s="210"/>
      <c r="J848" s="205"/>
      <c r="K848" s="205"/>
      <c r="L848" s="211"/>
      <c r="M848" s="212"/>
      <c r="N848" s="213"/>
      <c r="O848" s="213"/>
      <c r="P848" s="213"/>
      <c r="Q848" s="213"/>
      <c r="R848" s="213"/>
      <c r="S848" s="213"/>
      <c r="T848" s="214"/>
      <c r="AT848" s="215" t="s">
        <v>160</v>
      </c>
      <c r="AU848" s="215" t="s">
        <v>158</v>
      </c>
      <c r="AV848" s="11" t="s">
        <v>158</v>
      </c>
      <c r="AW848" s="11" t="s">
        <v>36</v>
      </c>
      <c r="AX848" s="11" t="s">
        <v>73</v>
      </c>
      <c r="AY848" s="215" t="s">
        <v>150</v>
      </c>
    </row>
    <row r="849" spans="2:65" s="12" customFormat="1" ht="13.5">
      <c r="B849" s="216"/>
      <c r="C849" s="217"/>
      <c r="D849" s="206" t="s">
        <v>160</v>
      </c>
      <c r="E849" s="218" t="s">
        <v>23</v>
      </c>
      <c r="F849" s="219" t="s">
        <v>163</v>
      </c>
      <c r="G849" s="217"/>
      <c r="H849" s="220">
        <v>78</v>
      </c>
      <c r="I849" s="221"/>
      <c r="J849" s="217"/>
      <c r="K849" s="217"/>
      <c r="L849" s="222"/>
      <c r="M849" s="223"/>
      <c r="N849" s="224"/>
      <c r="O849" s="224"/>
      <c r="P849" s="224"/>
      <c r="Q849" s="224"/>
      <c r="R849" s="224"/>
      <c r="S849" s="224"/>
      <c r="T849" s="225"/>
      <c r="AT849" s="226" t="s">
        <v>160</v>
      </c>
      <c r="AU849" s="226" t="s">
        <v>158</v>
      </c>
      <c r="AV849" s="12" t="s">
        <v>157</v>
      </c>
      <c r="AW849" s="12" t="s">
        <v>36</v>
      </c>
      <c r="AX849" s="12" t="s">
        <v>78</v>
      </c>
      <c r="AY849" s="226" t="s">
        <v>150</v>
      </c>
    </row>
    <row r="850" spans="2:65" s="1" customFormat="1" ht="16.5" customHeight="1">
      <c r="B850" s="42"/>
      <c r="C850" s="237" t="s">
        <v>1386</v>
      </c>
      <c r="D850" s="237" t="s">
        <v>228</v>
      </c>
      <c r="E850" s="238" t="s">
        <v>1387</v>
      </c>
      <c r="F850" s="239" t="s">
        <v>1388</v>
      </c>
      <c r="G850" s="240" t="s">
        <v>277</v>
      </c>
      <c r="H850" s="241">
        <v>78</v>
      </c>
      <c r="I850" s="242"/>
      <c r="J850" s="243">
        <f>ROUND(I850*H850,2)</f>
        <v>0</v>
      </c>
      <c r="K850" s="239" t="s">
        <v>23</v>
      </c>
      <c r="L850" s="244"/>
      <c r="M850" s="245" t="s">
        <v>23</v>
      </c>
      <c r="N850" s="246" t="s">
        <v>45</v>
      </c>
      <c r="O850" s="43"/>
      <c r="P850" s="201">
        <f>O850*H850</f>
        <v>0</v>
      </c>
      <c r="Q850" s="201">
        <v>0</v>
      </c>
      <c r="R850" s="201">
        <f>Q850*H850</f>
        <v>0</v>
      </c>
      <c r="S850" s="201">
        <v>0</v>
      </c>
      <c r="T850" s="202">
        <f>S850*H850</f>
        <v>0</v>
      </c>
      <c r="AR850" s="24" t="s">
        <v>312</v>
      </c>
      <c r="AT850" s="24" t="s">
        <v>228</v>
      </c>
      <c r="AU850" s="24" t="s">
        <v>158</v>
      </c>
      <c r="AY850" s="24" t="s">
        <v>150</v>
      </c>
      <c r="BE850" s="203">
        <f>IF(N850="základní",J850,0)</f>
        <v>0</v>
      </c>
      <c r="BF850" s="203">
        <f>IF(N850="snížená",J850,0)</f>
        <v>0</v>
      </c>
      <c r="BG850" s="203">
        <f>IF(N850="zákl. přenesená",J850,0)</f>
        <v>0</v>
      </c>
      <c r="BH850" s="203">
        <f>IF(N850="sníž. přenesená",J850,0)</f>
        <v>0</v>
      </c>
      <c r="BI850" s="203">
        <f>IF(N850="nulová",J850,0)</f>
        <v>0</v>
      </c>
      <c r="BJ850" s="24" t="s">
        <v>158</v>
      </c>
      <c r="BK850" s="203">
        <f>ROUND(I850*H850,2)</f>
        <v>0</v>
      </c>
      <c r="BL850" s="24" t="s">
        <v>234</v>
      </c>
      <c r="BM850" s="24" t="s">
        <v>1389</v>
      </c>
    </row>
    <row r="851" spans="2:65" s="1" customFormat="1" ht="16.5" customHeight="1">
      <c r="B851" s="42"/>
      <c r="C851" s="192" t="s">
        <v>1390</v>
      </c>
      <c r="D851" s="192" t="s">
        <v>152</v>
      </c>
      <c r="E851" s="193" t="s">
        <v>1391</v>
      </c>
      <c r="F851" s="194" t="s">
        <v>1392</v>
      </c>
      <c r="G851" s="195" t="s">
        <v>172</v>
      </c>
      <c r="H851" s="196">
        <v>69.02</v>
      </c>
      <c r="I851" s="197"/>
      <c r="J851" s="198">
        <f>ROUND(I851*H851,2)</f>
        <v>0</v>
      </c>
      <c r="K851" s="194" t="s">
        <v>23</v>
      </c>
      <c r="L851" s="62"/>
      <c r="M851" s="199" t="s">
        <v>23</v>
      </c>
      <c r="N851" s="200" t="s">
        <v>45</v>
      </c>
      <c r="O851" s="43"/>
      <c r="P851" s="201">
        <f>O851*H851</f>
        <v>0</v>
      </c>
      <c r="Q851" s="201">
        <v>2.1000000000000001E-4</v>
      </c>
      <c r="R851" s="201">
        <f>Q851*H851</f>
        <v>1.44942E-2</v>
      </c>
      <c r="S851" s="201">
        <v>0</v>
      </c>
      <c r="T851" s="202">
        <f>S851*H851</f>
        <v>0</v>
      </c>
      <c r="AR851" s="24" t="s">
        <v>234</v>
      </c>
      <c r="AT851" s="24" t="s">
        <v>152</v>
      </c>
      <c r="AU851" s="24" t="s">
        <v>158</v>
      </c>
      <c r="AY851" s="24" t="s">
        <v>150</v>
      </c>
      <c r="BE851" s="203">
        <f>IF(N851="základní",J851,0)</f>
        <v>0</v>
      </c>
      <c r="BF851" s="203">
        <f>IF(N851="snížená",J851,0)</f>
        <v>0</v>
      </c>
      <c r="BG851" s="203">
        <f>IF(N851="zákl. přenesená",J851,0)</f>
        <v>0</v>
      </c>
      <c r="BH851" s="203">
        <f>IF(N851="sníž. přenesená",J851,0)</f>
        <v>0</v>
      </c>
      <c r="BI851" s="203">
        <f>IF(N851="nulová",J851,0)</f>
        <v>0</v>
      </c>
      <c r="BJ851" s="24" t="s">
        <v>158</v>
      </c>
      <c r="BK851" s="203">
        <f>ROUND(I851*H851,2)</f>
        <v>0</v>
      </c>
      <c r="BL851" s="24" t="s">
        <v>234</v>
      </c>
      <c r="BM851" s="24" t="s">
        <v>1393</v>
      </c>
    </row>
    <row r="852" spans="2:65" s="11" customFormat="1" ht="13.5">
      <c r="B852" s="204"/>
      <c r="C852" s="205"/>
      <c r="D852" s="206" t="s">
        <v>160</v>
      </c>
      <c r="E852" s="207" t="s">
        <v>23</v>
      </c>
      <c r="F852" s="208" t="s">
        <v>775</v>
      </c>
      <c r="G852" s="205"/>
      <c r="H852" s="209">
        <v>69.02</v>
      </c>
      <c r="I852" s="210"/>
      <c r="J852" s="205"/>
      <c r="K852" s="205"/>
      <c r="L852" s="211"/>
      <c r="M852" s="212"/>
      <c r="N852" s="213"/>
      <c r="O852" s="213"/>
      <c r="P852" s="213"/>
      <c r="Q852" s="213"/>
      <c r="R852" s="213"/>
      <c r="S852" s="213"/>
      <c r="T852" s="214"/>
      <c r="AT852" s="215" t="s">
        <v>160</v>
      </c>
      <c r="AU852" s="215" t="s">
        <v>158</v>
      </c>
      <c r="AV852" s="11" t="s">
        <v>158</v>
      </c>
      <c r="AW852" s="11" t="s">
        <v>36</v>
      </c>
      <c r="AX852" s="11" t="s">
        <v>78</v>
      </c>
      <c r="AY852" s="215" t="s">
        <v>150</v>
      </c>
    </row>
    <row r="853" spans="2:65" s="1" customFormat="1" ht="16.5" customHeight="1">
      <c r="B853" s="42"/>
      <c r="C853" s="192" t="s">
        <v>1394</v>
      </c>
      <c r="D853" s="192" t="s">
        <v>152</v>
      </c>
      <c r="E853" s="193" t="s">
        <v>1395</v>
      </c>
      <c r="F853" s="194" t="s">
        <v>1396</v>
      </c>
      <c r="G853" s="195" t="s">
        <v>172</v>
      </c>
      <c r="H853" s="196">
        <v>69.02</v>
      </c>
      <c r="I853" s="197"/>
      <c r="J853" s="198">
        <f>ROUND(I853*H853,2)</f>
        <v>0</v>
      </c>
      <c r="K853" s="194" t="s">
        <v>23</v>
      </c>
      <c r="L853" s="62"/>
      <c r="M853" s="199" t="s">
        <v>23</v>
      </c>
      <c r="N853" s="200" t="s">
        <v>45</v>
      </c>
      <c r="O853" s="43"/>
      <c r="P853" s="201">
        <f>O853*H853</f>
        <v>0</v>
      </c>
      <c r="Q853" s="201">
        <v>1.58E-3</v>
      </c>
      <c r="R853" s="201">
        <f>Q853*H853</f>
        <v>0.1090516</v>
      </c>
      <c r="S853" s="201">
        <v>0</v>
      </c>
      <c r="T853" s="202">
        <f>S853*H853</f>
        <v>0</v>
      </c>
      <c r="AR853" s="24" t="s">
        <v>234</v>
      </c>
      <c r="AT853" s="24" t="s">
        <v>152</v>
      </c>
      <c r="AU853" s="24" t="s">
        <v>158</v>
      </c>
      <c r="AY853" s="24" t="s">
        <v>150</v>
      </c>
      <c r="BE853" s="203">
        <f>IF(N853="základní",J853,0)</f>
        <v>0</v>
      </c>
      <c r="BF853" s="203">
        <f>IF(N853="snížená",J853,0)</f>
        <v>0</v>
      </c>
      <c r="BG853" s="203">
        <f>IF(N853="zákl. přenesená",J853,0)</f>
        <v>0</v>
      </c>
      <c r="BH853" s="203">
        <f>IF(N853="sníž. přenesená",J853,0)</f>
        <v>0</v>
      </c>
      <c r="BI853" s="203">
        <f>IF(N853="nulová",J853,0)</f>
        <v>0</v>
      </c>
      <c r="BJ853" s="24" t="s">
        <v>158</v>
      </c>
      <c r="BK853" s="203">
        <f>ROUND(I853*H853,2)</f>
        <v>0</v>
      </c>
      <c r="BL853" s="24" t="s">
        <v>234</v>
      </c>
      <c r="BM853" s="24" t="s">
        <v>1397</v>
      </c>
    </row>
    <row r="854" spans="2:65" s="11" customFormat="1" ht="13.5">
      <c r="B854" s="204"/>
      <c r="C854" s="205"/>
      <c r="D854" s="206" t="s">
        <v>160</v>
      </c>
      <c r="E854" s="207" t="s">
        <v>23</v>
      </c>
      <c r="F854" s="208" t="s">
        <v>775</v>
      </c>
      <c r="G854" s="205"/>
      <c r="H854" s="209">
        <v>69.02</v>
      </c>
      <c r="I854" s="210"/>
      <c r="J854" s="205"/>
      <c r="K854" s="205"/>
      <c r="L854" s="211"/>
      <c r="M854" s="212"/>
      <c r="N854" s="213"/>
      <c r="O854" s="213"/>
      <c r="P854" s="213"/>
      <c r="Q854" s="213"/>
      <c r="R854" s="213"/>
      <c r="S854" s="213"/>
      <c r="T854" s="214"/>
      <c r="AT854" s="215" t="s">
        <v>160</v>
      </c>
      <c r="AU854" s="215" t="s">
        <v>158</v>
      </c>
      <c r="AV854" s="11" t="s">
        <v>158</v>
      </c>
      <c r="AW854" s="11" t="s">
        <v>36</v>
      </c>
      <c r="AX854" s="11" t="s">
        <v>78</v>
      </c>
      <c r="AY854" s="215" t="s">
        <v>150</v>
      </c>
    </row>
    <row r="855" spans="2:65" s="1" customFormat="1" ht="25.5" customHeight="1">
      <c r="B855" s="42"/>
      <c r="C855" s="192" t="s">
        <v>1398</v>
      </c>
      <c r="D855" s="192" t="s">
        <v>152</v>
      </c>
      <c r="E855" s="193" t="s">
        <v>1399</v>
      </c>
      <c r="F855" s="194" t="s">
        <v>1400</v>
      </c>
      <c r="G855" s="195" t="s">
        <v>1401</v>
      </c>
      <c r="H855" s="258"/>
      <c r="I855" s="197"/>
      <c r="J855" s="198">
        <f>ROUND(I855*H855,2)</f>
        <v>0</v>
      </c>
      <c r="K855" s="194" t="s">
        <v>156</v>
      </c>
      <c r="L855" s="62"/>
      <c r="M855" s="199" t="s">
        <v>23</v>
      </c>
      <c r="N855" s="200" t="s">
        <v>45</v>
      </c>
      <c r="O855" s="43"/>
      <c r="P855" s="201">
        <f>O855*H855</f>
        <v>0</v>
      </c>
      <c r="Q855" s="201">
        <v>0</v>
      </c>
      <c r="R855" s="201">
        <f>Q855*H855</f>
        <v>0</v>
      </c>
      <c r="S855" s="201">
        <v>0</v>
      </c>
      <c r="T855" s="202">
        <f>S855*H855</f>
        <v>0</v>
      </c>
      <c r="AR855" s="24" t="s">
        <v>234</v>
      </c>
      <c r="AT855" s="24" t="s">
        <v>152</v>
      </c>
      <c r="AU855" s="24" t="s">
        <v>158</v>
      </c>
      <c r="AY855" s="24" t="s">
        <v>150</v>
      </c>
      <c r="BE855" s="203">
        <f>IF(N855="základní",J855,0)</f>
        <v>0</v>
      </c>
      <c r="BF855" s="203">
        <f>IF(N855="snížená",J855,0)</f>
        <v>0</v>
      </c>
      <c r="BG855" s="203">
        <f>IF(N855="zákl. přenesená",J855,0)</f>
        <v>0</v>
      </c>
      <c r="BH855" s="203">
        <f>IF(N855="sníž. přenesená",J855,0)</f>
        <v>0</v>
      </c>
      <c r="BI855" s="203">
        <f>IF(N855="nulová",J855,0)</f>
        <v>0</v>
      </c>
      <c r="BJ855" s="24" t="s">
        <v>158</v>
      </c>
      <c r="BK855" s="203">
        <f>ROUND(I855*H855,2)</f>
        <v>0</v>
      </c>
      <c r="BL855" s="24" t="s">
        <v>234</v>
      </c>
      <c r="BM855" s="24" t="s">
        <v>1402</v>
      </c>
    </row>
    <row r="856" spans="2:65" s="10" customFormat="1" ht="29.85" customHeight="1">
      <c r="B856" s="176"/>
      <c r="C856" s="177"/>
      <c r="D856" s="178" t="s">
        <v>72</v>
      </c>
      <c r="E856" s="190" t="s">
        <v>1403</v>
      </c>
      <c r="F856" s="190" t="s">
        <v>1404</v>
      </c>
      <c r="G856" s="177"/>
      <c r="H856" s="177"/>
      <c r="I856" s="180"/>
      <c r="J856" s="191">
        <f>BK856</f>
        <v>0</v>
      </c>
      <c r="K856" s="177"/>
      <c r="L856" s="182"/>
      <c r="M856" s="183"/>
      <c r="N856" s="184"/>
      <c r="O856" s="184"/>
      <c r="P856" s="185">
        <f>SUM(P857:P898)</f>
        <v>0</v>
      </c>
      <c r="Q856" s="184"/>
      <c r="R856" s="185">
        <f>SUM(R857:R898)</f>
        <v>0.10345474</v>
      </c>
      <c r="S856" s="184"/>
      <c r="T856" s="186">
        <f>SUM(T857:T898)</f>
        <v>8.9981999999999993E-2</v>
      </c>
      <c r="AR856" s="187" t="s">
        <v>158</v>
      </c>
      <c r="AT856" s="188" t="s">
        <v>72</v>
      </c>
      <c r="AU856" s="188" t="s">
        <v>78</v>
      </c>
      <c r="AY856" s="187" t="s">
        <v>150</v>
      </c>
      <c r="BK856" s="189">
        <f>SUM(BK857:BK898)</f>
        <v>0</v>
      </c>
    </row>
    <row r="857" spans="2:65" s="1" customFormat="1" ht="16.5" customHeight="1">
      <c r="B857" s="42"/>
      <c r="C857" s="192" t="s">
        <v>1405</v>
      </c>
      <c r="D857" s="192" t="s">
        <v>152</v>
      </c>
      <c r="E857" s="193" t="s">
        <v>1406</v>
      </c>
      <c r="F857" s="194" t="s">
        <v>1407</v>
      </c>
      <c r="G857" s="195" t="s">
        <v>172</v>
      </c>
      <c r="H857" s="196">
        <v>6.5</v>
      </c>
      <c r="I857" s="197"/>
      <c r="J857" s="198">
        <f>ROUND(I857*H857,2)</f>
        <v>0</v>
      </c>
      <c r="K857" s="194" t="s">
        <v>156</v>
      </c>
      <c r="L857" s="62"/>
      <c r="M857" s="199" t="s">
        <v>23</v>
      </c>
      <c r="N857" s="200" t="s">
        <v>45</v>
      </c>
      <c r="O857" s="43"/>
      <c r="P857" s="201">
        <f>O857*H857</f>
        <v>0</v>
      </c>
      <c r="Q857" s="201">
        <v>0</v>
      </c>
      <c r="R857" s="201">
        <f>Q857*H857</f>
        <v>0</v>
      </c>
      <c r="S857" s="201">
        <v>0.01</v>
      </c>
      <c r="T857" s="202">
        <f>S857*H857</f>
        <v>6.5000000000000002E-2</v>
      </c>
      <c r="AR857" s="24" t="s">
        <v>234</v>
      </c>
      <c r="AT857" s="24" t="s">
        <v>152</v>
      </c>
      <c r="AU857" s="24" t="s">
        <v>158</v>
      </c>
      <c r="AY857" s="24" t="s">
        <v>150</v>
      </c>
      <c r="BE857" s="203">
        <f>IF(N857="základní",J857,0)</f>
        <v>0</v>
      </c>
      <c r="BF857" s="203">
        <f>IF(N857="snížená",J857,0)</f>
        <v>0</v>
      </c>
      <c r="BG857" s="203">
        <f>IF(N857="zákl. přenesená",J857,0)</f>
        <v>0</v>
      </c>
      <c r="BH857" s="203">
        <f>IF(N857="sníž. přenesená",J857,0)</f>
        <v>0</v>
      </c>
      <c r="BI857" s="203">
        <f>IF(N857="nulová",J857,0)</f>
        <v>0</v>
      </c>
      <c r="BJ857" s="24" t="s">
        <v>158</v>
      </c>
      <c r="BK857" s="203">
        <f>ROUND(I857*H857,2)</f>
        <v>0</v>
      </c>
      <c r="BL857" s="24" t="s">
        <v>234</v>
      </c>
      <c r="BM857" s="24" t="s">
        <v>1408</v>
      </c>
    </row>
    <row r="858" spans="2:65" s="11" customFormat="1" ht="13.5">
      <c r="B858" s="204"/>
      <c r="C858" s="205"/>
      <c r="D858" s="206" t="s">
        <v>160</v>
      </c>
      <c r="E858" s="207" t="s">
        <v>23</v>
      </c>
      <c r="F858" s="208" t="s">
        <v>1409</v>
      </c>
      <c r="G858" s="205"/>
      <c r="H858" s="209">
        <v>6.5</v>
      </c>
      <c r="I858" s="210"/>
      <c r="J858" s="205"/>
      <c r="K858" s="205"/>
      <c r="L858" s="211"/>
      <c r="M858" s="212"/>
      <c r="N858" s="213"/>
      <c r="O858" s="213"/>
      <c r="P858" s="213"/>
      <c r="Q858" s="213"/>
      <c r="R858" s="213"/>
      <c r="S858" s="213"/>
      <c r="T858" s="214"/>
      <c r="AT858" s="215" t="s">
        <v>160</v>
      </c>
      <c r="AU858" s="215" t="s">
        <v>158</v>
      </c>
      <c r="AV858" s="11" t="s">
        <v>158</v>
      </c>
      <c r="AW858" s="11" t="s">
        <v>36</v>
      </c>
      <c r="AX858" s="11" t="s">
        <v>78</v>
      </c>
      <c r="AY858" s="215" t="s">
        <v>150</v>
      </c>
    </row>
    <row r="859" spans="2:65" s="1" customFormat="1" ht="25.5" customHeight="1">
      <c r="B859" s="42"/>
      <c r="C859" s="192" t="s">
        <v>1410</v>
      </c>
      <c r="D859" s="192" t="s">
        <v>152</v>
      </c>
      <c r="E859" s="193" t="s">
        <v>1411</v>
      </c>
      <c r="F859" s="194" t="s">
        <v>1412</v>
      </c>
      <c r="G859" s="195" t="s">
        <v>172</v>
      </c>
      <c r="H859" s="196">
        <v>1.64</v>
      </c>
      <c r="I859" s="197"/>
      <c r="J859" s="198">
        <f>ROUND(I859*H859,2)</f>
        <v>0</v>
      </c>
      <c r="K859" s="194" t="s">
        <v>23</v>
      </c>
      <c r="L859" s="62"/>
      <c r="M859" s="199" t="s">
        <v>23</v>
      </c>
      <c r="N859" s="200" t="s">
        <v>45</v>
      </c>
      <c r="O859" s="43"/>
      <c r="P859" s="201">
        <f>O859*H859</f>
        <v>0</v>
      </c>
      <c r="Q859" s="201">
        <v>0</v>
      </c>
      <c r="R859" s="201">
        <f>Q859*H859</f>
        <v>0</v>
      </c>
      <c r="S859" s="201">
        <v>1.4E-2</v>
      </c>
      <c r="T859" s="202">
        <f>S859*H859</f>
        <v>2.2959999999999998E-2</v>
      </c>
      <c r="AR859" s="24" t="s">
        <v>234</v>
      </c>
      <c r="AT859" s="24" t="s">
        <v>152</v>
      </c>
      <c r="AU859" s="24" t="s">
        <v>158</v>
      </c>
      <c r="AY859" s="24" t="s">
        <v>150</v>
      </c>
      <c r="BE859" s="203">
        <f>IF(N859="základní",J859,0)</f>
        <v>0</v>
      </c>
      <c r="BF859" s="203">
        <f>IF(N859="snížená",J859,0)</f>
        <v>0</v>
      </c>
      <c r="BG859" s="203">
        <f>IF(N859="zákl. přenesená",J859,0)</f>
        <v>0</v>
      </c>
      <c r="BH859" s="203">
        <f>IF(N859="sníž. přenesená",J859,0)</f>
        <v>0</v>
      </c>
      <c r="BI859" s="203">
        <f>IF(N859="nulová",J859,0)</f>
        <v>0</v>
      </c>
      <c r="BJ859" s="24" t="s">
        <v>158</v>
      </c>
      <c r="BK859" s="203">
        <f>ROUND(I859*H859,2)</f>
        <v>0</v>
      </c>
      <c r="BL859" s="24" t="s">
        <v>234</v>
      </c>
      <c r="BM859" s="24" t="s">
        <v>1413</v>
      </c>
    </row>
    <row r="860" spans="2:65" s="11" customFormat="1" ht="13.5">
      <c r="B860" s="204"/>
      <c r="C860" s="205"/>
      <c r="D860" s="206" t="s">
        <v>160</v>
      </c>
      <c r="E860" s="207" t="s">
        <v>23</v>
      </c>
      <c r="F860" s="208" t="s">
        <v>1414</v>
      </c>
      <c r="G860" s="205"/>
      <c r="H860" s="209">
        <v>1.64</v>
      </c>
      <c r="I860" s="210"/>
      <c r="J860" s="205"/>
      <c r="K860" s="205"/>
      <c r="L860" s="211"/>
      <c r="M860" s="212"/>
      <c r="N860" s="213"/>
      <c r="O860" s="213"/>
      <c r="P860" s="213"/>
      <c r="Q860" s="213"/>
      <c r="R860" s="213"/>
      <c r="S860" s="213"/>
      <c r="T860" s="214"/>
      <c r="AT860" s="215" t="s">
        <v>160</v>
      </c>
      <c r="AU860" s="215" t="s">
        <v>158</v>
      </c>
      <c r="AV860" s="11" t="s">
        <v>158</v>
      </c>
      <c r="AW860" s="11" t="s">
        <v>36</v>
      </c>
      <c r="AX860" s="11" t="s">
        <v>78</v>
      </c>
      <c r="AY860" s="215" t="s">
        <v>150</v>
      </c>
    </row>
    <row r="861" spans="2:65" s="1" customFormat="1" ht="16.5" customHeight="1">
      <c r="B861" s="42"/>
      <c r="C861" s="192" t="s">
        <v>1415</v>
      </c>
      <c r="D861" s="192" t="s">
        <v>152</v>
      </c>
      <c r="E861" s="193" t="s">
        <v>1416</v>
      </c>
      <c r="F861" s="194" t="s">
        <v>1417</v>
      </c>
      <c r="G861" s="195" t="s">
        <v>277</v>
      </c>
      <c r="H861" s="196">
        <v>2.0499999999999998</v>
      </c>
      <c r="I861" s="197"/>
      <c r="J861" s="198">
        <f>ROUND(I861*H861,2)</f>
        <v>0</v>
      </c>
      <c r="K861" s="194" t="s">
        <v>156</v>
      </c>
      <c r="L861" s="62"/>
      <c r="M861" s="199" t="s">
        <v>23</v>
      </c>
      <c r="N861" s="200" t="s">
        <v>45</v>
      </c>
      <c r="O861" s="43"/>
      <c r="P861" s="201">
        <f>O861*H861</f>
        <v>0</v>
      </c>
      <c r="Q861" s="201">
        <v>0</v>
      </c>
      <c r="R861" s="201">
        <f>Q861*H861</f>
        <v>0</v>
      </c>
      <c r="S861" s="201">
        <v>1.2E-4</v>
      </c>
      <c r="T861" s="202">
        <f>S861*H861</f>
        <v>2.4599999999999996E-4</v>
      </c>
      <c r="AR861" s="24" t="s">
        <v>234</v>
      </c>
      <c r="AT861" s="24" t="s">
        <v>152</v>
      </c>
      <c r="AU861" s="24" t="s">
        <v>158</v>
      </c>
      <c r="AY861" s="24" t="s">
        <v>150</v>
      </c>
      <c r="BE861" s="203">
        <f>IF(N861="základní",J861,0)</f>
        <v>0</v>
      </c>
      <c r="BF861" s="203">
        <f>IF(N861="snížená",J861,0)</f>
        <v>0</v>
      </c>
      <c r="BG861" s="203">
        <f>IF(N861="zákl. přenesená",J861,0)</f>
        <v>0</v>
      </c>
      <c r="BH861" s="203">
        <f>IF(N861="sníž. přenesená",J861,0)</f>
        <v>0</v>
      </c>
      <c r="BI861" s="203">
        <f>IF(N861="nulová",J861,0)</f>
        <v>0</v>
      </c>
      <c r="BJ861" s="24" t="s">
        <v>158</v>
      </c>
      <c r="BK861" s="203">
        <f>ROUND(I861*H861,2)</f>
        <v>0</v>
      </c>
      <c r="BL861" s="24" t="s">
        <v>234</v>
      </c>
      <c r="BM861" s="24" t="s">
        <v>1418</v>
      </c>
    </row>
    <row r="862" spans="2:65" s="11" customFormat="1" ht="13.5">
      <c r="B862" s="204"/>
      <c r="C862" s="205"/>
      <c r="D862" s="206" t="s">
        <v>160</v>
      </c>
      <c r="E862" s="207" t="s">
        <v>23</v>
      </c>
      <c r="F862" s="208" t="s">
        <v>1419</v>
      </c>
      <c r="G862" s="205"/>
      <c r="H862" s="209">
        <v>2.0499999999999998</v>
      </c>
      <c r="I862" s="210"/>
      <c r="J862" s="205"/>
      <c r="K862" s="205"/>
      <c r="L862" s="211"/>
      <c r="M862" s="212"/>
      <c r="N862" s="213"/>
      <c r="O862" s="213"/>
      <c r="P862" s="213"/>
      <c r="Q862" s="213"/>
      <c r="R862" s="213"/>
      <c r="S862" s="213"/>
      <c r="T862" s="214"/>
      <c r="AT862" s="215" t="s">
        <v>160</v>
      </c>
      <c r="AU862" s="215" t="s">
        <v>158</v>
      </c>
      <c r="AV862" s="11" t="s">
        <v>158</v>
      </c>
      <c r="AW862" s="11" t="s">
        <v>36</v>
      </c>
      <c r="AX862" s="11" t="s">
        <v>78</v>
      </c>
      <c r="AY862" s="215" t="s">
        <v>150</v>
      </c>
    </row>
    <row r="863" spans="2:65" s="1" customFormat="1" ht="25.5" customHeight="1">
      <c r="B863" s="42"/>
      <c r="C863" s="192" t="s">
        <v>1420</v>
      </c>
      <c r="D863" s="192" t="s">
        <v>152</v>
      </c>
      <c r="E863" s="193" t="s">
        <v>1421</v>
      </c>
      <c r="F863" s="194" t="s">
        <v>1422</v>
      </c>
      <c r="G863" s="195" t="s">
        <v>277</v>
      </c>
      <c r="H863" s="196">
        <v>14.8</v>
      </c>
      <c r="I863" s="197"/>
      <c r="J863" s="198">
        <f>ROUND(I863*H863,2)</f>
        <v>0</v>
      </c>
      <c r="K863" s="194" t="s">
        <v>23</v>
      </c>
      <c r="L863" s="62"/>
      <c r="M863" s="199" t="s">
        <v>23</v>
      </c>
      <c r="N863" s="200" t="s">
        <v>45</v>
      </c>
      <c r="O863" s="43"/>
      <c r="P863" s="201">
        <f>O863*H863</f>
        <v>0</v>
      </c>
      <c r="Q863" s="201">
        <v>0</v>
      </c>
      <c r="R863" s="201">
        <f>Q863*H863</f>
        <v>0</v>
      </c>
      <c r="S863" s="201">
        <v>1.2E-4</v>
      </c>
      <c r="T863" s="202">
        <f>S863*H863</f>
        <v>1.7760000000000002E-3</v>
      </c>
      <c r="AR863" s="24" t="s">
        <v>234</v>
      </c>
      <c r="AT863" s="24" t="s">
        <v>152</v>
      </c>
      <c r="AU863" s="24" t="s">
        <v>158</v>
      </c>
      <c r="AY863" s="24" t="s">
        <v>150</v>
      </c>
      <c r="BE863" s="203">
        <f>IF(N863="základní",J863,0)</f>
        <v>0</v>
      </c>
      <c r="BF863" s="203">
        <f>IF(N863="snížená",J863,0)</f>
        <v>0</v>
      </c>
      <c r="BG863" s="203">
        <f>IF(N863="zákl. přenesená",J863,0)</f>
        <v>0</v>
      </c>
      <c r="BH863" s="203">
        <f>IF(N863="sníž. přenesená",J863,0)</f>
        <v>0</v>
      </c>
      <c r="BI863" s="203">
        <f>IF(N863="nulová",J863,0)</f>
        <v>0</v>
      </c>
      <c r="BJ863" s="24" t="s">
        <v>158</v>
      </c>
      <c r="BK863" s="203">
        <f>ROUND(I863*H863,2)</f>
        <v>0</v>
      </c>
      <c r="BL863" s="24" t="s">
        <v>234</v>
      </c>
      <c r="BM863" s="24" t="s">
        <v>1423</v>
      </c>
    </row>
    <row r="864" spans="2:65" s="11" customFormat="1" ht="13.5">
      <c r="B864" s="204"/>
      <c r="C864" s="205"/>
      <c r="D864" s="206" t="s">
        <v>160</v>
      </c>
      <c r="E864" s="207" t="s">
        <v>23</v>
      </c>
      <c r="F864" s="208" t="s">
        <v>1424</v>
      </c>
      <c r="G864" s="205"/>
      <c r="H864" s="209">
        <v>14.8</v>
      </c>
      <c r="I864" s="210"/>
      <c r="J864" s="205"/>
      <c r="K864" s="205"/>
      <c r="L864" s="211"/>
      <c r="M864" s="212"/>
      <c r="N864" s="213"/>
      <c r="O864" s="213"/>
      <c r="P864" s="213"/>
      <c r="Q864" s="213"/>
      <c r="R864" s="213"/>
      <c r="S864" s="213"/>
      <c r="T864" s="214"/>
      <c r="AT864" s="215" t="s">
        <v>160</v>
      </c>
      <c r="AU864" s="215" t="s">
        <v>158</v>
      </c>
      <c r="AV864" s="11" t="s">
        <v>158</v>
      </c>
      <c r="AW864" s="11" t="s">
        <v>36</v>
      </c>
      <c r="AX864" s="11" t="s">
        <v>78</v>
      </c>
      <c r="AY864" s="215" t="s">
        <v>150</v>
      </c>
    </row>
    <row r="865" spans="2:65" s="1" customFormat="1" ht="25.5" customHeight="1">
      <c r="B865" s="42"/>
      <c r="C865" s="192" t="s">
        <v>1425</v>
      </c>
      <c r="D865" s="192" t="s">
        <v>152</v>
      </c>
      <c r="E865" s="193" t="s">
        <v>1426</v>
      </c>
      <c r="F865" s="194" t="s">
        <v>1427</v>
      </c>
      <c r="G865" s="195" t="s">
        <v>330</v>
      </c>
      <c r="H865" s="196">
        <v>2.0499999999999998</v>
      </c>
      <c r="I865" s="197"/>
      <c r="J865" s="198">
        <f>ROUND(I865*H865,2)</f>
        <v>0</v>
      </c>
      <c r="K865" s="194" t="s">
        <v>23</v>
      </c>
      <c r="L865" s="62"/>
      <c r="M865" s="199" t="s">
        <v>23</v>
      </c>
      <c r="N865" s="200" t="s">
        <v>45</v>
      </c>
      <c r="O865" s="43"/>
      <c r="P865" s="201">
        <f>O865*H865</f>
        <v>0</v>
      </c>
      <c r="Q865" s="201">
        <v>1.73E-3</v>
      </c>
      <c r="R865" s="201">
        <f>Q865*H865</f>
        <v>3.5464999999999997E-3</v>
      </c>
      <c r="S865" s="201">
        <v>0</v>
      </c>
      <c r="T865" s="202">
        <f>S865*H865</f>
        <v>0</v>
      </c>
      <c r="AR865" s="24" t="s">
        <v>234</v>
      </c>
      <c r="AT865" s="24" t="s">
        <v>152</v>
      </c>
      <c r="AU865" s="24" t="s">
        <v>158</v>
      </c>
      <c r="AY865" s="24" t="s">
        <v>150</v>
      </c>
      <c r="BE865" s="203">
        <f>IF(N865="základní",J865,0)</f>
        <v>0</v>
      </c>
      <c r="BF865" s="203">
        <f>IF(N865="snížená",J865,0)</f>
        <v>0</v>
      </c>
      <c r="BG865" s="203">
        <f>IF(N865="zákl. přenesená",J865,0)</f>
        <v>0</v>
      </c>
      <c r="BH865" s="203">
        <f>IF(N865="sníž. přenesená",J865,0)</f>
        <v>0</v>
      </c>
      <c r="BI865" s="203">
        <f>IF(N865="nulová",J865,0)</f>
        <v>0</v>
      </c>
      <c r="BJ865" s="24" t="s">
        <v>158</v>
      </c>
      <c r="BK865" s="203">
        <f>ROUND(I865*H865,2)</f>
        <v>0</v>
      </c>
      <c r="BL865" s="24" t="s">
        <v>234</v>
      </c>
      <c r="BM865" s="24" t="s">
        <v>1428</v>
      </c>
    </row>
    <row r="866" spans="2:65" s="1" customFormat="1" ht="25.5" customHeight="1">
      <c r="B866" s="42"/>
      <c r="C866" s="192" t="s">
        <v>1429</v>
      </c>
      <c r="D866" s="192" t="s">
        <v>152</v>
      </c>
      <c r="E866" s="193" t="s">
        <v>1430</v>
      </c>
      <c r="F866" s="194" t="s">
        <v>1431</v>
      </c>
      <c r="G866" s="195" t="s">
        <v>172</v>
      </c>
      <c r="H866" s="196">
        <v>2.68</v>
      </c>
      <c r="I866" s="197"/>
      <c r="J866" s="198">
        <f>ROUND(I866*H866,2)</f>
        <v>0</v>
      </c>
      <c r="K866" s="194" t="s">
        <v>23</v>
      </c>
      <c r="L866" s="62"/>
      <c r="M866" s="199" t="s">
        <v>23</v>
      </c>
      <c r="N866" s="200" t="s">
        <v>45</v>
      </c>
      <c r="O866" s="43"/>
      <c r="P866" s="201">
        <f>O866*H866</f>
        <v>0</v>
      </c>
      <c r="Q866" s="201">
        <v>0</v>
      </c>
      <c r="R866" s="201">
        <f>Q866*H866</f>
        <v>0</v>
      </c>
      <c r="S866" s="201">
        <v>0</v>
      </c>
      <c r="T866" s="202">
        <f>S866*H866</f>
        <v>0</v>
      </c>
      <c r="AR866" s="24" t="s">
        <v>234</v>
      </c>
      <c r="AT866" s="24" t="s">
        <v>152</v>
      </c>
      <c r="AU866" s="24" t="s">
        <v>158</v>
      </c>
      <c r="AY866" s="24" t="s">
        <v>150</v>
      </c>
      <c r="BE866" s="203">
        <f>IF(N866="základní",J866,0)</f>
        <v>0</v>
      </c>
      <c r="BF866" s="203">
        <f>IF(N866="snížená",J866,0)</f>
        <v>0</v>
      </c>
      <c r="BG866" s="203">
        <f>IF(N866="zákl. přenesená",J866,0)</f>
        <v>0</v>
      </c>
      <c r="BH866" s="203">
        <f>IF(N866="sníž. přenesená",J866,0)</f>
        <v>0</v>
      </c>
      <c r="BI866" s="203">
        <f>IF(N866="nulová",J866,0)</f>
        <v>0</v>
      </c>
      <c r="BJ866" s="24" t="s">
        <v>158</v>
      </c>
      <c r="BK866" s="203">
        <f>ROUND(I866*H866,2)</f>
        <v>0</v>
      </c>
      <c r="BL866" s="24" t="s">
        <v>234</v>
      </c>
      <c r="BM866" s="24" t="s">
        <v>1432</v>
      </c>
    </row>
    <row r="867" spans="2:65" s="11" customFormat="1" ht="13.5">
      <c r="B867" s="204"/>
      <c r="C867" s="205"/>
      <c r="D867" s="206" t="s">
        <v>160</v>
      </c>
      <c r="E867" s="207" t="s">
        <v>23</v>
      </c>
      <c r="F867" s="208" t="s">
        <v>1433</v>
      </c>
      <c r="G867" s="205"/>
      <c r="H867" s="209">
        <v>0.73</v>
      </c>
      <c r="I867" s="210"/>
      <c r="J867" s="205"/>
      <c r="K867" s="205"/>
      <c r="L867" s="211"/>
      <c r="M867" s="212"/>
      <c r="N867" s="213"/>
      <c r="O867" s="213"/>
      <c r="P867" s="213"/>
      <c r="Q867" s="213"/>
      <c r="R867" s="213"/>
      <c r="S867" s="213"/>
      <c r="T867" s="214"/>
      <c r="AT867" s="215" t="s">
        <v>160</v>
      </c>
      <c r="AU867" s="215" t="s">
        <v>158</v>
      </c>
      <c r="AV867" s="11" t="s">
        <v>158</v>
      </c>
      <c r="AW867" s="11" t="s">
        <v>36</v>
      </c>
      <c r="AX867" s="11" t="s">
        <v>73</v>
      </c>
      <c r="AY867" s="215" t="s">
        <v>150</v>
      </c>
    </row>
    <row r="868" spans="2:65" s="11" customFormat="1" ht="13.5">
      <c r="B868" s="204"/>
      <c r="C868" s="205"/>
      <c r="D868" s="206" t="s">
        <v>160</v>
      </c>
      <c r="E868" s="207" t="s">
        <v>23</v>
      </c>
      <c r="F868" s="208" t="s">
        <v>1434</v>
      </c>
      <c r="G868" s="205"/>
      <c r="H868" s="209">
        <v>1.95</v>
      </c>
      <c r="I868" s="210"/>
      <c r="J868" s="205"/>
      <c r="K868" s="205"/>
      <c r="L868" s="211"/>
      <c r="M868" s="212"/>
      <c r="N868" s="213"/>
      <c r="O868" s="213"/>
      <c r="P868" s="213"/>
      <c r="Q868" s="213"/>
      <c r="R868" s="213"/>
      <c r="S868" s="213"/>
      <c r="T868" s="214"/>
      <c r="AT868" s="215" t="s">
        <v>160</v>
      </c>
      <c r="AU868" s="215" t="s">
        <v>158</v>
      </c>
      <c r="AV868" s="11" t="s">
        <v>158</v>
      </c>
      <c r="AW868" s="11" t="s">
        <v>36</v>
      </c>
      <c r="AX868" s="11" t="s">
        <v>73</v>
      </c>
      <c r="AY868" s="215" t="s">
        <v>150</v>
      </c>
    </row>
    <row r="869" spans="2:65" s="12" customFormat="1" ht="13.5">
      <c r="B869" s="216"/>
      <c r="C869" s="217"/>
      <c r="D869" s="206" t="s">
        <v>160</v>
      </c>
      <c r="E869" s="218" t="s">
        <v>23</v>
      </c>
      <c r="F869" s="219" t="s">
        <v>163</v>
      </c>
      <c r="G869" s="217"/>
      <c r="H869" s="220">
        <v>2.68</v>
      </c>
      <c r="I869" s="221"/>
      <c r="J869" s="217"/>
      <c r="K869" s="217"/>
      <c r="L869" s="222"/>
      <c r="M869" s="223"/>
      <c r="N869" s="224"/>
      <c r="O869" s="224"/>
      <c r="P869" s="224"/>
      <c r="Q869" s="224"/>
      <c r="R869" s="224"/>
      <c r="S869" s="224"/>
      <c r="T869" s="225"/>
      <c r="AT869" s="226" t="s">
        <v>160</v>
      </c>
      <c r="AU869" s="226" t="s">
        <v>158</v>
      </c>
      <c r="AV869" s="12" t="s">
        <v>157</v>
      </c>
      <c r="AW869" s="12" t="s">
        <v>36</v>
      </c>
      <c r="AX869" s="12" t="s">
        <v>78</v>
      </c>
      <c r="AY869" s="226" t="s">
        <v>150</v>
      </c>
    </row>
    <row r="870" spans="2:65" s="1" customFormat="1" ht="25.5" customHeight="1">
      <c r="B870" s="42"/>
      <c r="C870" s="192" t="s">
        <v>1435</v>
      </c>
      <c r="D870" s="192" t="s">
        <v>152</v>
      </c>
      <c r="E870" s="193" t="s">
        <v>1436</v>
      </c>
      <c r="F870" s="194" t="s">
        <v>1437</v>
      </c>
      <c r="G870" s="195" t="s">
        <v>330</v>
      </c>
      <c r="H870" s="196">
        <v>2.0499999999999998</v>
      </c>
      <c r="I870" s="197"/>
      <c r="J870" s="198">
        <f>ROUND(I870*H870,2)</f>
        <v>0</v>
      </c>
      <c r="K870" s="194" t="s">
        <v>156</v>
      </c>
      <c r="L870" s="62"/>
      <c r="M870" s="199" t="s">
        <v>23</v>
      </c>
      <c r="N870" s="200" t="s">
        <v>45</v>
      </c>
      <c r="O870" s="43"/>
      <c r="P870" s="201">
        <f>O870*H870</f>
        <v>0</v>
      </c>
      <c r="Q870" s="201">
        <v>1.1199999999999999E-3</v>
      </c>
      <c r="R870" s="201">
        <f>Q870*H870</f>
        <v>2.2959999999999994E-3</v>
      </c>
      <c r="S870" s="201">
        <v>0</v>
      </c>
      <c r="T870" s="202">
        <f>S870*H870</f>
        <v>0</v>
      </c>
      <c r="AR870" s="24" t="s">
        <v>234</v>
      </c>
      <c r="AT870" s="24" t="s">
        <v>152</v>
      </c>
      <c r="AU870" s="24" t="s">
        <v>158</v>
      </c>
      <c r="AY870" s="24" t="s">
        <v>150</v>
      </c>
      <c r="BE870" s="203">
        <f>IF(N870="základní",J870,0)</f>
        <v>0</v>
      </c>
      <c r="BF870" s="203">
        <f>IF(N870="snížená",J870,0)</f>
        <v>0</v>
      </c>
      <c r="BG870" s="203">
        <f>IF(N870="zákl. přenesená",J870,0)</f>
        <v>0</v>
      </c>
      <c r="BH870" s="203">
        <f>IF(N870="sníž. přenesená",J870,0)</f>
        <v>0</v>
      </c>
      <c r="BI870" s="203">
        <f>IF(N870="nulová",J870,0)</f>
        <v>0</v>
      </c>
      <c r="BJ870" s="24" t="s">
        <v>158</v>
      </c>
      <c r="BK870" s="203">
        <f>ROUND(I870*H870,2)</f>
        <v>0</v>
      </c>
      <c r="BL870" s="24" t="s">
        <v>234</v>
      </c>
      <c r="BM870" s="24" t="s">
        <v>1438</v>
      </c>
    </row>
    <row r="871" spans="2:65" s="11" customFormat="1" ht="13.5">
      <c r="B871" s="204"/>
      <c r="C871" s="205"/>
      <c r="D871" s="206" t="s">
        <v>160</v>
      </c>
      <c r="E871" s="207" t="s">
        <v>23</v>
      </c>
      <c r="F871" s="208" t="s">
        <v>1439</v>
      </c>
      <c r="G871" s="205"/>
      <c r="H871" s="209">
        <v>2.0499999999999998</v>
      </c>
      <c r="I871" s="210"/>
      <c r="J871" s="205"/>
      <c r="K871" s="205"/>
      <c r="L871" s="211"/>
      <c r="M871" s="212"/>
      <c r="N871" s="213"/>
      <c r="O871" s="213"/>
      <c r="P871" s="213"/>
      <c r="Q871" s="213"/>
      <c r="R871" s="213"/>
      <c r="S871" s="213"/>
      <c r="T871" s="214"/>
      <c r="AT871" s="215" t="s">
        <v>160</v>
      </c>
      <c r="AU871" s="215" t="s">
        <v>158</v>
      </c>
      <c r="AV871" s="11" t="s">
        <v>158</v>
      </c>
      <c r="AW871" s="11" t="s">
        <v>36</v>
      </c>
      <c r="AX871" s="11" t="s">
        <v>78</v>
      </c>
      <c r="AY871" s="215" t="s">
        <v>150</v>
      </c>
    </row>
    <row r="872" spans="2:65" s="1" customFormat="1" ht="25.5" customHeight="1">
      <c r="B872" s="42"/>
      <c r="C872" s="192" t="s">
        <v>1440</v>
      </c>
      <c r="D872" s="192" t="s">
        <v>152</v>
      </c>
      <c r="E872" s="193" t="s">
        <v>1441</v>
      </c>
      <c r="F872" s="194" t="s">
        <v>1442</v>
      </c>
      <c r="G872" s="195" t="s">
        <v>330</v>
      </c>
      <c r="H872" s="196">
        <v>2.0499999999999998</v>
      </c>
      <c r="I872" s="197"/>
      <c r="J872" s="198">
        <f>ROUND(I872*H872,2)</f>
        <v>0</v>
      </c>
      <c r="K872" s="194" t="s">
        <v>156</v>
      </c>
      <c r="L872" s="62"/>
      <c r="M872" s="199" t="s">
        <v>23</v>
      </c>
      <c r="N872" s="200" t="s">
        <v>45</v>
      </c>
      <c r="O872" s="43"/>
      <c r="P872" s="201">
        <f>O872*H872</f>
        <v>0</v>
      </c>
      <c r="Q872" s="201">
        <v>1.1199999999999999E-3</v>
      </c>
      <c r="R872" s="201">
        <f>Q872*H872</f>
        <v>2.2959999999999994E-3</v>
      </c>
      <c r="S872" s="201">
        <v>0</v>
      </c>
      <c r="T872" s="202">
        <f>S872*H872</f>
        <v>0</v>
      </c>
      <c r="AR872" s="24" t="s">
        <v>234</v>
      </c>
      <c r="AT872" s="24" t="s">
        <v>152</v>
      </c>
      <c r="AU872" s="24" t="s">
        <v>158</v>
      </c>
      <c r="AY872" s="24" t="s">
        <v>150</v>
      </c>
      <c r="BE872" s="203">
        <f>IF(N872="základní",J872,0)</f>
        <v>0</v>
      </c>
      <c r="BF872" s="203">
        <f>IF(N872="snížená",J872,0)</f>
        <v>0</v>
      </c>
      <c r="BG872" s="203">
        <f>IF(N872="zákl. přenesená",J872,0)</f>
        <v>0</v>
      </c>
      <c r="BH872" s="203">
        <f>IF(N872="sníž. přenesená",J872,0)</f>
        <v>0</v>
      </c>
      <c r="BI872" s="203">
        <f>IF(N872="nulová",J872,0)</f>
        <v>0</v>
      </c>
      <c r="BJ872" s="24" t="s">
        <v>158</v>
      </c>
      <c r="BK872" s="203">
        <f>ROUND(I872*H872,2)</f>
        <v>0</v>
      </c>
      <c r="BL872" s="24" t="s">
        <v>234</v>
      </c>
      <c r="BM872" s="24" t="s">
        <v>1443</v>
      </c>
    </row>
    <row r="873" spans="2:65" s="11" customFormat="1" ht="13.5">
      <c r="B873" s="204"/>
      <c r="C873" s="205"/>
      <c r="D873" s="206" t="s">
        <v>160</v>
      </c>
      <c r="E873" s="207" t="s">
        <v>23</v>
      </c>
      <c r="F873" s="208" t="s">
        <v>1439</v>
      </c>
      <c r="G873" s="205"/>
      <c r="H873" s="209">
        <v>2.0499999999999998</v>
      </c>
      <c r="I873" s="210"/>
      <c r="J873" s="205"/>
      <c r="K873" s="205"/>
      <c r="L873" s="211"/>
      <c r="M873" s="212"/>
      <c r="N873" s="213"/>
      <c r="O873" s="213"/>
      <c r="P873" s="213"/>
      <c r="Q873" s="213"/>
      <c r="R873" s="213"/>
      <c r="S873" s="213"/>
      <c r="T873" s="214"/>
      <c r="AT873" s="215" t="s">
        <v>160</v>
      </c>
      <c r="AU873" s="215" t="s">
        <v>158</v>
      </c>
      <c r="AV873" s="11" t="s">
        <v>158</v>
      </c>
      <c r="AW873" s="11" t="s">
        <v>36</v>
      </c>
      <c r="AX873" s="11" t="s">
        <v>78</v>
      </c>
      <c r="AY873" s="215" t="s">
        <v>150</v>
      </c>
    </row>
    <row r="874" spans="2:65" s="1" customFormat="1" ht="51" customHeight="1">
      <c r="B874" s="42"/>
      <c r="C874" s="192" t="s">
        <v>1444</v>
      </c>
      <c r="D874" s="192" t="s">
        <v>152</v>
      </c>
      <c r="E874" s="193" t="s">
        <v>1445</v>
      </c>
      <c r="F874" s="194" t="s">
        <v>1446</v>
      </c>
      <c r="G874" s="195" t="s">
        <v>172</v>
      </c>
      <c r="H874" s="196">
        <v>5.351</v>
      </c>
      <c r="I874" s="197"/>
      <c r="J874" s="198">
        <f>ROUND(I874*H874,2)</f>
        <v>0</v>
      </c>
      <c r="K874" s="194" t="s">
        <v>23</v>
      </c>
      <c r="L874" s="62"/>
      <c r="M874" s="199" t="s">
        <v>23</v>
      </c>
      <c r="N874" s="200" t="s">
        <v>45</v>
      </c>
      <c r="O874" s="43"/>
      <c r="P874" s="201">
        <f>O874*H874</f>
        <v>0</v>
      </c>
      <c r="Q874" s="201">
        <v>3.4000000000000002E-4</v>
      </c>
      <c r="R874" s="201">
        <f>Q874*H874</f>
        <v>1.81934E-3</v>
      </c>
      <c r="S874" s="201">
        <v>0</v>
      </c>
      <c r="T874" s="202">
        <f>S874*H874</f>
        <v>0</v>
      </c>
      <c r="AR874" s="24" t="s">
        <v>234</v>
      </c>
      <c r="AT874" s="24" t="s">
        <v>152</v>
      </c>
      <c r="AU874" s="24" t="s">
        <v>158</v>
      </c>
      <c r="AY874" s="24" t="s">
        <v>150</v>
      </c>
      <c r="BE874" s="203">
        <f>IF(N874="základní",J874,0)</f>
        <v>0</v>
      </c>
      <c r="BF874" s="203">
        <f>IF(N874="snížená",J874,0)</f>
        <v>0</v>
      </c>
      <c r="BG874" s="203">
        <f>IF(N874="zákl. přenesená",J874,0)</f>
        <v>0</v>
      </c>
      <c r="BH874" s="203">
        <f>IF(N874="sníž. přenesená",J874,0)</f>
        <v>0</v>
      </c>
      <c r="BI874" s="203">
        <f>IF(N874="nulová",J874,0)</f>
        <v>0</v>
      </c>
      <c r="BJ874" s="24" t="s">
        <v>158</v>
      </c>
      <c r="BK874" s="203">
        <f>ROUND(I874*H874,2)</f>
        <v>0</v>
      </c>
      <c r="BL874" s="24" t="s">
        <v>234</v>
      </c>
      <c r="BM874" s="24" t="s">
        <v>1447</v>
      </c>
    </row>
    <row r="875" spans="2:65" s="11" customFormat="1" ht="13.5">
      <c r="B875" s="204"/>
      <c r="C875" s="205"/>
      <c r="D875" s="206" t="s">
        <v>160</v>
      </c>
      <c r="E875" s="207" t="s">
        <v>23</v>
      </c>
      <c r="F875" s="208" t="s">
        <v>1448</v>
      </c>
      <c r="G875" s="205"/>
      <c r="H875" s="209">
        <v>5.351</v>
      </c>
      <c r="I875" s="210"/>
      <c r="J875" s="205"/>
      <c r="K875" s="205"/>
      <c r="L875" s="211"/>
      <c r="M875" s="212"/>
      <c r="N875" s="213"/>
      <c r="O875" s="213"/>
      <c r="P875" s="213"/>
      <c r="Q875" s="213"/>
      <c r="R875" s="213"/>
      <c r="S875" s="213"/>
      <c r="T875" s="214"/>
      <c r="AT875" s="215" t="s">
        <v>160</v>
      </c>
      <c r="AU875" s="215" t="s">
        <v>158</v>
      </c>
      <c r="AV875" s="11" t="s">
        <v>158</v>
      </c>
      <c r="AW875" s="11" t="s">
        <v>36</v>
      </c>
      <c r="AX875" s="11" t="s">
        <v>78</v>
      </c>
      <c r="AY875" s="215" t="s">
        <v>150</v>
      </c>
    </row>
    <row r="876" spans="2:65" s="1" customFormat="1" ht="16.5" customHeight="1">
      <c r="B876" s="42"/>
      <c r="C876" s="237" t="s">
        <v>1449</v>
      </c>
      <c r="D876" s="237" t="s">
        <v>228</v>
      </c>
      <c r="E876" s="238" t="s">
        <v>1450</v>
      </c>
      <c r="F876" s="239" t="s">
        <v>1451</v>
      </c>
      <c r="G876" s="240" t="s">
        <v>172</v>
      </c>
      <c r="H876" s="241">
        <v>6.1539999999999999</v>
      </c>
      <c r="I876" s="242"/>
      <c r="J876" s="243">
        <f>ROUND(I876*H876,2)</f>
        <v>0</v>
      </c>
      <c r="K876" s="239" t="s">
        <v>23</v>
      </c>
      <c r="L876" s="244"/>
      <c r="M876" s="245" t="s">
        <v>23</v>
      </c>
      <c r="N876" s="246" t="s">
        <v>45</v>
      </c>
      <c r="O876" s="43"/>
      <c r="P876" s="201">
        <f>O876*H876</f>
        <v>0</v>
      </c>
      <c r="Q876" s="201">
        <v>2.2000000000000001E-3</v>
      </c>
      <c r="R876" s="201">
        <f>Q876*H876</f>
        <v>1.35388E-2</v>
      </c>
      <c r="S876" s="201">
        <v>0</v>
      </c>
      <c r="T876" s="202">
        <f>S876*H876</f>
        <v>0</v>
      </c>
      <c r="AR876" s="24" t="s">
        <v>312</v>
      </c>
      <c r="AT876" s="24" t="s">
        <v>228</v>
      </c>
      <c r="AU876" s="24" t="s">
        <v>158</v>
      </c>
      <c r="AY876" s="24" t="s">
        <v>150</v>
      </c>
      <c r="BE876" s="203">
        <f>IF(N876="základní",J876,0)</f>
        <v>0</v>
      </c>
      <c r="BF876" s="203">
        <f>IF(N876="snížená",J876,0)</f>
        <v>0</v>
      </c>
      <c r="BG876" s="203">
        <f>IF(N876="zákl. přenesená",J876,0)</f>
        <v>0</v>
      </c>
      <c r="BH876" s="203">
        <f>IF(N876="sníž. přenesená",J876,0)</f>
        <v>0</v>
      </c>
      <c r="BI876" s="203">
        <f>IF(N876="nulová",J876,0)</f>
        <v>0</v>
      </c>
      <c r="BJ876" s="24" t="s">
        <v>158</v>
      </c>
      <c r="BK876" s="203">
        <f>ROUND(I876*H876,2)</f>
        <v>0</v>
      </c>
      <c r="BL876" s="24" t="s">
        <v>234</v>
      </c>
      <c r="BM876" s="24" t="s">
        <v>1452</v>
      </c>
    </row>
    <row r="877" spans="2:65" s="11" customFormat="1" ht="13.5">
      <c r="B877" s="204"/>
      <c r="C877" s="205"/>
      <c r="D877" s="206" t="s">
        <v>160</v>
      </c>
      <c r="E877" s="205"/>
      <c r="F877" s="208" t="s">
        <v>1453</v>
      </c>
      <c r="G877" s="205"/>
      <c r="H877" s="209">
        <v>6.1539999999999999</v>
      </c>
      <c r="I877" s="210"/>
      <c r="J877" s="205"/>
      <c r="K877" s="205"/>
      <c r="L877" s="211"/>
      <c r="M877" s="212"/>
      <c r="N877" s="213"/>
      <c r="O877" s="213"/>
      <c r="P877" s="213"/>
      <c r="Q877" s="213"/>
      <c r="R877" s="213"/>
      <c r="S877" s="213"/>
      <c r="T877" s="214"/>
      <c r="AT877" s="215" t="s">
        <v>160</v>
      </c>
      <c r="AU877" s="215" t="s">
        <v>158</v>
      </c>
      <c r="AV877" s="11" t="s">
        <v>158</v>
      </c>
      <c r="AW877" s="11" t="s">
        <v>6</v>
      </c>
      <c r="AX877" s="11" t="s">
        <v>78</v>
      </c>
      <c r="AY877" s="215" t="s">
        <v>150</v>
      </c>
    </row>
    <row r="878" spans="2:65" s="1" customFormat="1" ht="25.5" customHeight="1">
      <c r="B878" s="42"/>
      <c r="C878" s="192" t="s">
        <v>1454</v>
      </c>
      <c r="D878" s="192" t="s">
        <v>152</v>
      </c>
      <c r="E878" s="193" t="s">
        <v>1455</v>
      </c>
      <c r="F878" s="194" t="s">
        <v>1456</v>
      </c>
      <c r="G878" s="195" t="s">
        <v>330</v>
      </c>
      <c r="H878" s="196">
        <v>13</v>
      </c>
      <c r="I878" s="197"/>
      <c r="J878" s="198">
        <f>ROUND(I878*H878,2)</f>
        <v>0</v>
      </c>
      <c r="K878" s="194" t="s">
        <v>23</v>
      </c>
      <c r="L878" s="62"/>
      <c r="M878" s="199" t="s">
        <v>23</v>
      </c>
      <c r="N878" s="200" t="s">
        <v>45</v>
      </c>
      <c r="O878" s="43"/>
      <c r="P878" s="201">
        <f>O878*H878</f>
        <v>0</v>
      </c>
      <c r="Q878" s="201">
        <v>2.2200000000000002E-3</v>
      </c>
      <c r="R878" s="201">
        <f>Q878*H878</f>
        <v>2.8860000000000004E-2</v>
      </c>
      <c r="S878" s="201">
        <v>0</v>
      </c>
      <c r="T878" s="202">
        <f>S878*H878</f>
        <v>0</v>
      </c>
      <c r="AR878" s="24" t="s">
        <v>234</v>
      </c>
      <c r="AT878" s="24" t="s">
        <v>152</v>
      </c>
      <c r="AU878" s="24" t="s">
        <v>158</v>
      </c>
      <c r="AY878" s="24" t="s">
        <v>150</v>
      </c>
      <c r="BE878" s="203">
        <f>IF(N878="základní",J878,0)</f>
        <v>0</v>
      </c>
      <c r="BF878" s="203">
        <f>IF(N878="snížená",J878,0)</f>
        <v>0</v>
      </c>
      <c r="BG878" s="203">
        <f>IF(N878="zákl. přenesená",J878,0)</f>
        <v>0</v>
      </c>
      <c r="BH878" s="203">
        <f>IF(N878="sníž. přenesená",J878,0)</f>
        <v>0</v>
      </c>
      <c r="BI878" s="203">
        <f>IF(N878="nulová",J878,0)</f>
        <v>0</v>
      </c>
      <c r="BJ878" s="24" t="s">
        <v>158</v>
      </c>
      <c r="BK878" s="203">
        <f>ROUND(I878*H878,2)</f>
        <v>0</v>
      </c>
      <c r="BL878" s="24" t="s">
        <v>234</v>
      </c>
      <c r="BM878" s="24" t="s">
        <v>1457</v>
      </c>
    </row>
    <row r="879" spans="2:65" s="1" customFormat="1" ht="16.5" customHeight="1">
      <c r="B879" s="42"/>
      <c r="C879" s="192" t="s">
        <v>1458</v>
      </c>
      <c r="D879" s="192" t="s">
        <v>152</v>
      </c>
      <c r="E879" s="193" t="s">
        <v>1459</v>
      </c>
      <c r="F879" s="194" t="s">
        <v>1460</v>
      </c>
      <c r="G879" s="195" t="s">
        <v>172</v>
      </c>
      <c r="H879" s="196">
        <v>5.351</v>
      </c>
      <c r="I879" s="197"/>
      <c r="J879" s="198">
        <f>ROUND(I879*H879,2)</f>
        <v>0</v>
      </c>
      <c r="K879" s="194" t="s">
        <v>156</v>
      </c>
      <c r="L879" s="62"/>
      <c r="M879" s="199" t="s">
        <v>23</v>
      </c>
      <c r="N879" s="200" t="s">
        <v>45</v>
      </c>
      <c r="O879" s="43"/>
      <c r="P879" s="201">
        <f>O879*H879</f>
        <v>0</v>
      </c>
      <c r="Q879" s="201">
        <v>0</v>
      </c>
      <c r="R879" s="201">
        <f>Q879*H879</f>
        <v>0</v>
      </c>
      <c r="S879" s="201">
        <v>0</v>
      </c>
      <c r="T879" s="202">
        <f>S879*H879</f>
        <v>0</v>
      </c>
      <c r="AR879" s="24" t="s">
        <v>234</v>
      </c>
      <c r="AT879" s="24" t="s">
        <v>152</v>
      </c>
      <c r="AU879" s="24" t="s">
        <v>158</v>
      </c>
      <c r="AY879" s="24" t="s">
        <v>150</v>
      </c>
      <c r="BE879" s="203">
        <f>IF(N879="základní",J879,0)</f>
        <v>0</v>
      </c>
      <c r="BF879" s="203">
        <f>IF(N879="snížená",J879,0)</f>
        <v>0</v>
      </c>
      <c r="BG879" s="203">
        <f>IF(N879="zákl. přenesená",J879,0)</f>
        <v>0</v>
      </c>
      <c r="BH879" s="203">
        <f>IF(N879="sníž. přenesená",J879,0)</f>
        <v>0</v>
      </c>
      <c r="BI879" s="203">
        <f>IF(N879="nulová",J879,0)</f>
        <v>0</v>
      </c>
      <c r="BJ879" s="24" t="s">
        <v>158</v>
      </c>
      <c r="BK879" s="203">
        <f>ROUND(I879*H879,2)</f>
        <v>0</v>
      </c>
      <c r="BL879" s="24" t="s">
        <v>234</v>
      </c>
      <c r="BM879" s="24" t="s">
        <v>1461</v>
      </c>
    </row>
    <row r="880" spans="2:65" s="11" customFormat="1" ht="13.5">
      <c r="B880" s="204"/>
      <c r="C880" s="205"/>
      <c r="D880" s="206" t="s">
        <v>160</v>
      </c>
      <c r="E880" s="207" t="s">
        <v>23</v>
      </c>
      <c r="F880" s="208" t="s">
        <v>1448</v>
      </c>
      <c r="G880" s="205"/>
      <c r="H880" s="209">
        <v>5.351</v>
      </c>
      <c r="I880" s="210"/>
      <c r="J880" s="205"/>
      <c r="K880" s="205"/>
      <c r="L880" s="211"/>
      <c r="M880" s="212"/>
      <c r="N880" s="213"/>
      <c r="O880" s="213"/>
      <c r="P880" s="213"/>
      <c r="Q880" s="213"/>
      <c r="R880" s="213"/>
      <c r="S880" s="213"/>
      <c r="T880" s="214"/>
      <c r="AT880" s="215" t="s">
        <v>160</v>
      </c>
      <c r="AU880" s="215" t="s">
        <v>158</v>
      </c>
      <c r="AV880" s="11" t="s">
        <v>158</v>
      </c>
      <c r="AW880" s="11" t="s">
        <v>36</v>
      </c>
      <c r="AX880" s="11" t="s">
        <v>78</v>
      </c>
      <c r="AY880" s="215" t="s">
        <v>150</v>
      </c>
    </row>
    <row r="881" spans="2:65" s="1" customFormat="1" ht="16.5" customHeight="1">
      <c r="B881" s="42"/>
      <c r="C881" s="237" t="s">
        <v>1462</v>
      </c>
      <c r="D881" s="237" t="s">
        <v>228</v>
      </c>
      <c r="E881" s="238" t="s">
        <v>1463</v>
      </c>
      <c r="F881" s="239" t="s">
        <v>1464</v>
      </c>
      <c r="G881" s="240" t="s">
        <v>172</v>
      </c>
      <c r="H881" s="241">
        <v>6.1539999999999999</v>
      </c>
      <c r="I881" s="242"/>
      <c r="J881" s="243">
        <f>ROUND(I881*H881,2)</f>
        <v>0</v>
      </c>
      <c r="K881" s="239" t="s">
        <v>23</v>
      </c>
      <c r="L881" s="244"/>
      <c r="M881" s="245" t="s">
        <v>23</v>
      </c>
      <c r="N881" s="246" t="s">
        <v>45</v>
      </c>
      <c r="O881" s="43"/>
      <c r="P881" s="201">
        <f>O881*H881</f>
        <v>0</v>
      </c>
      <c r="Q881" s="201">
        <v>2.9999999999999997E-4</v>
      </c>
      <c r="R881" s="201">
        <f>Q881*H881</f>
        <v>1.8461999999999999E-3</v>
      </c>
      <c r="S881" s="201">
        <v>0</v>
      </c>
      <c r="T881" s="202">
        <f>S881*H881</f>
        <v>0</v>
      </c>
      <c r="AR881" s="24" t="s">
        <v>312</v>
      </c>
      <c r="AT881" s="24" t="s">
        <v>228</v>
      </c>
      <c r="AU881" s="24" t="s">
        <v>158</v>
      </c>
      <c r="AY881" s="24" t="s">
        <v>150</v>
      </c>
      <c r="BE881" s="203">
        <f>IF(N881="základní",J881,0)</f>
        <v>0</v>
      </c>
      <c r="BF881" s="203">
        <f>IF(N881="snížená",J881,0)</f>
        <v>0</v>
      </c>
      <c r="BG881" s="203">
        <f>IF(N881="zákl. přenesená",J881,0)</f>
        <v>0</v>
      </c>
      <c r="BH881" s="203">
        <f>IF(N881="sníž. přenesená",J881,0)</f>
        <v>0</v>
      </c>
      <c r="BI881" s="203">
        <f>IF(N881="nulová",J881,0)</f>
        <v>0</v>
      </c>
      <c r="BJ881" s="24" t="s">
        <v>158</v>
      </c>
      <c r="BK881" s="203">
        <f>ROUND(I881*H881,2)</f>
        <v>0</v>
      </c>
      <c r="BL881" s="24" t="s">
        <v>234</v>
      </c>
      <c r="BM881" s="24" t="s">
        <v>1465</v>
      </c>
    </row>
    <row r="882" spans="2:65" s="11" customFormat="1" ht="13.5">
      <c r="B882" s="204"/>
      <c r="C882" s="205"/>
      <c r="D882" s="206" t="s">
        <v>160</v>
      </c>
      <c r="E882" s="205"/>
      <c r="F882" s="208" t="s">
        <v>1453</v>
      </c>
      <c r="G882" s="205"/>
      <c r="H882" s="209">
        <v>6.1539999999999999</v>
      </c>
      <c r="I882" s="210"/>
      <c r="J882" s="205"/>
      <c r="K882" s="205"/>
      <c r="L882" s="211"/>
      <c r="M882" s="212"/>
      <c r="N882" s="213"/>
      <c r="O882" s="213"/>
      <c r="P882" s="213"/>
      <c r="Q882" s="213"/>
      <c r="R882" s="213"/>
      <c r="S882" s="213"/>
      <c r="T882" s="214"/>
      <c r="AT882" s="215" t="s">
        <v>160</v>
      </c>
      <c r="AU882" s="215" t="s">
        <v>158</v>
      </c>
      <c r="AV882" s="11" t="s">
        <v>158</v>
      </c>
      <c r="AW882" s="11" t="s">
        <v>6</v>
      </c>
      <c r="AX882" s="11" t="s">
        <v>78</v>
      </c>
      <c r="AY882" s="215" t="s">
        <v>150</v>
      </c>
    </row>
    <row r="883" spans="2:65" s="1" customFormat="1" ht="25.5" customHeight="1">
      <c r="B883" s="42"/>
      <c r="C883" s="192" t="s">
        <v>1466</v>
      </c>
      <c r="D883" s="192" t="s">
        <v>152</v>
      </c>
      <c r="E883" s="193" t="s">
        <v>1467</v>
      </c>
      <c r="F883" s="194" t="s">
        <v>1468</v>
      </c>
      <c r="G883" s="195" t="s">
        <v>172</v>
      </c>
      <c r="H883" s="196">
        <v>1.23</v>
      </c>
      <c r="I883" s="197"/>
      <c r="J883" s="198">
        <f>ROUND(I883*H883,2)</f>
        <v>0</v>
      </c>
      <c r="K883" s="194" t="s">
        <v>156</v>
      </c>
      <c r="L883" s="62"/>
      <c r="M883" s="199" t="s">
        <v>23</v>
      </c>
      <c r="N883" s="200" t="s">
        <v>45</v>
      </c>
      <c r="O883" s="43"/>
      <c r="P883" s="201">
        <f>O883*H883</f>
        <v>0</v>
      </c>
      <c r="Q883" s="201">
        <v>0</v>
      </c>
      <c r="R883" s="201">
        <f>Q883*H883</f>
        <v>0</v>
      </c>
      <c r="S883" s="201">
        <v>0</v>
      </c>
      <c r="T883" s="202">
        <f>S883*H883</f>
        <v>0</v>
      </c>
      <c r="AR883" s="24" t="s">
        <v>234</v>
      </c>
      <c r="AT883" s="24" t="s">
        <v>152</v>
      </c>
      <c r="AU883" s="24" t="s">
        <v>158</v>
      </c>
      <c r="AY883" s="24" t="s">
        <v>150</v>
      </c>
      <c r="BE883" s="203">
        <f>IF(N883="základní",J883,0)</f>
        <v>0</v>
      </c>
      <c r="BF883" s="203">
        <f>IF(N883="snížená",J883,0)</f>
        <v>0</v>
      </c>
      <c r="BG883" s="203">
        <f>IF(N883="zákl. přenesená",J883,0)</f>
        <v>0</v>
      </c>
      <c r="BH883" s="203">
        <f>IF(N883="sníž. přenesená",J883,0)</f>
        <v>0</v>
      </c>
      <c r="BI883" s="203">
        <f>IF(N883="nulová",J883,0)</f>
        <v>0</v>
      </c>
      <c r="BJ883" s="24" t="s">
        <v>158</v>
      </c>
      <c r="BK883" s="203">
        <f>ROUND(I883*H883,2)</f>
        <v>0</v>
      </c>
      <c r="BL883" s="24" t="s">
        <v>234</v>
      </c>
      <c r="BM883" s="24" t="s">
        <v>1469</v>
      </c>
    </row>
    <row r="884" spans="2:65" s="11" customFormat="1" ht="13.5">
      <c r="B884" s="204"/>
      <c r="C884" s="205"/>
      <c r="D884" s="206" t="s">
        <v>160</v>
      </c>
      <c r="E884" s="207" t="s">
        <v>23</v>
      </c>
      <c r="F884" s="208" t="s">
        <v>1470</v>
      </c>
      <c r="G884" s="205"/>
      <c r="H884" s="209">
        <v>1.23</v>
      </c>
      <c r="I884" s="210"/>
      <c r="J884" s="205"/>
      <c r="K884" s="205"/>
      <c r="L884" s="211"/>
      <c r="M884" s="212"/>
      <c r="N884" s="213"/>
      <c r="O884" s="213"/>
      <c r="P884" s="213"/>
      <c r="Q884" s="213"/>
      <c r="R884" s="213"/>
      <c r="S884" s="213"/>
      <c r="T884" s="214"/>
      <c r="AT884" s="215" t="s">
        <v>160</v>
      </c>
      <c r="AU884" s="215" t="s">
        <v>158</v>
      </c>
      <c r="AV884" s="11" t="s">
        <v>158</v>
      </c>
      <c r="AW884" s="11" t="s">
        <v>36</v>
      </c>
      <c r="AX884" s="11" t="s">
        <v>78</v>
      </c>
      <c r="AY884" s="215" t="s">
        <v>150</v>
      </c>
    </row>
    <row r="885" spans="2:65" s="1" customFormat="1" ht="16.5" customHeight="1">
      <c r="B885" s="42"/>
      <c r="C885" s="237" t="s">
        <v>1471</v>
      </c>
      <c r="D885" s="237" t="s">
        <v>228</v>
      </c>
      <c r="E885" s="238" t="s">
        <v>1463</v>
      </c>
      <c r="F885" s="239" t="s">
        <v>1464</v>
      </c>
      <c r="G885" s="240" t="s">
        <v>172</v>
      </c>
      <c r="H885" s="241">
        <v>1.476</v>
      </c>
      <c r="I885" s="242"/>
      <c r="J885" s="243">
        <f>ROUND(I885*H885,2)</f>
        <v>0</v>
      </c>
      <c r="K885" s="239" t="s">
        <v>23</v>
      </c>
      <c r="L885" s="244"/>
      <c r="M885" s="245" t="s">
        <v>23</v>
      </c>
      <c r="N885" s="246" t="s">
        <v>45</v>
      </c>
      <c r="O885" s="43"/>
      <c r="P885" s="201">
        <f>O885*H885</f>
        <v>0</v>
      </c>
      <c r="Q885" s="201">
        <v>2.9999999999999997E-4</v>
      </c>
      <c r="R885" s="201">
        <f>Q885*H885</f>
        <v>4.4279999999999998E-4</v>
      </c>
      <c r="S885" s="201">
        <v>0</v>
      </c>
      <c r="T885" s="202">
        <f>S885*H885</f>
        <v>0</v>
      </c>
      <c r="AR885" s="24" t="s">
        <v>312</v>
      </c>
      <c r="AT885" s="24" t="s">
        <v>228</v>
      </c>
      <c r="AU885" s="24" t="s">
        <v>158</v>
      </c>
      <c r="AY885" s="24" t="s">
        <v>150</v>
      </c>
      <c r="BE885" s="203">
        <f>IF(N885="základní",J885,0)</f>
        <v>0</v>
      </c>
      <c r="BF885" s="203">
        <f>IF(N885="snížená",J885,0)</f>
        <v>0</v>
      </c>
      <c r="BG885" s="203">
        <f>IF(N885="zákl. přenesená",J885,0)</f>
        <v>0</v>
      </c>
      <c r="BH885" s="203">
        <f>IF(N885="sníž. přenesená",J885,0)</f>
        <v>0</v>
      </c>
      <c r="BI885" s="203">
        <f>IF(N885="nulová",J885,0)</f>
        <v>0</v>
      </c>
      <c r="BJ885" s="24" t="s">
        <v>158</v>
      </c>
      <c r="BK885" s="203">
        <f>ROUND(I885*H885,2)</f>
        <v>0</v>
      </c>
      <c r="BL885" s="24" t="s">
        <v>234</v>
      </c>
      <c r="BM885" s="24" t="s">
        <v>1472</v>
      </c>
    </row>
    <row r="886" spans="2:65" s="11" customFormat="1" ht="13.5">
      <c r="B886" s="204"/>
      <c r="C886" s="205"/>
      <c r="D886" s="206" t="s">
        <v>160</v>
      </c>
      <c r="E886" s="205"/>
      <c r="F886" s="208" t="s">
        <v>1473</v>
      </c>
      <c r="G886" s="205"/>
      <c r="H886" s="209">
        <v>1.476</v>
      </c>
      <c r="I886" s="210"/>
      <c r="J886" s="205"/>
      <c r="K886" s="205"/>
      <c r="L886" s="211"/>
      <c r="M886" s="212"/>
      <c r="N886" s="213"/>
      <c r="O886" s="213"/>
      <c r="P886" s="213"/>
      <c r="Q886" s="213"/>
      <c r="R886" s="213"/>
      <c r="S886" s="213"/>
      <c r="T886" s="214"/>
      <c r="AT886" s="215" t="s">
        <v>160</v>
      </c>
      <c r="AU886" s="215" t="s">
        <v>158</v>
      </c>
      <c r="AV886" s="11" t="s">
        <v>158</v>
      </c>
      <c r="AW886" s="11" t="s">
        <v>6</v>
      </c>
      <c r="AX886" s="11" t="s">
        <v>78</v>
      </c>
      <c r="AY886" s="215" t="s">
        <v>150</v>
      </c>
    </row>
    <row r="887" spans="2:65" s="1" customFormat="1" ht="25.5" customHeight="1">
      <c r="B887" s="42"/>
      <c r="C887" s="192" t="s">
        <v>1474</v>
      </c>
      <c r="D887" s="192" t="s">
        <v>152</v>
      </c>
      <c r="E887" s="193" t="s">
        <v>1475</v>
      </c>
      <c r="F887" s="194" t="s">
        <v>1476</v>
      </c>
      <c r="G887" s="195" t="s">
        <v>172</v>
      </c>
      <c r="H887" s="196">
        <v>1.23</v>
      </c>
      <c r="I887" s="197"/>
      <c r="J887" s="198">
        <f>ROUND(I887*H887,2)</f>
        <v>0</v>
      </c>
      <c r="K887" s="194" t="s">
        <v>23</v>
      </c>
      <c r="L887" s="62"/>
      <c r="M887" s="199" t="s">
        <v>23</v>
      </c>
      <c r="N887" s="200" t="s">
        <v>45</v>
      </c>
      <c r="O887" s="43"/>
      <c r="P887" s="201">
        <f>O887*H887</f>
        <v>0</v>
      </c>
      <c r="Q887" s="201">
        <v>0</v>
      </c>
      <c r="R887" s="201">
        <f>Q887*H887</f>
        <v>0</v>
      </c>
      <c r="S887" s="201">
        <v>0</v>
      </c>
      <c r="T887" s="202">
        <f>S887*H887</f>
        <v>0</v>
      </c>
      <c r="AR887" s="24" t="s">
        <v>234</v>
      </c>
      <c r="AT887" s="24" t="s">
        <v>152</v>
      </c>
      <c r="AU887" s="24" t="s">
        <v>158</v>
      </c>
      <c r="AY887" s="24" t="s">
        <v>150</v>
      </c>
      <c r="BE887" s="203">
        <f>IF(N887="základní",J887,0)</f>
        <v>0</v>
      </c>
      <c r="BF887" s="203">
        <f>IF(N887="snížená",J887,0)</f>
        <v>0</v>
      </c>
      <c r="BG887" s="203">
        <f>IF(N887="zákl. přenesená",J887,0)</f>
        <v>0</v>
      </c>
      <c r="BH887" s="203">
        <f>IF(N887="sníž. přenesená",J887,0)</f>
        <v>0</v>
      </c>
      <c r="BI887" s="203">
        <f>IF(N887="nulová",J887,0)</f>
        <v>0</v>
      </c>
      <c r="BJ887" s="24" t="s">
        <v>158</v>
      </c>
      <c r="BK887" s="203">
        <f>ROUND(I887*H887,2)</f>
        <v>0</v>
      </c>
      <c r="BL887" s="24" t="s">
        <v>234</v>
      </c>
      <c r="BM887" s="24" t="s">
        <v>1477</v>
      </c>
    </row>
    <row r="888" spans="2:65" s="11" customFormat="1" ht="13.5">
      <c r="B888" s="204"/>
      <c r="C888" s="205"/>
      <c r="D888" s="206" t="s">
        <v>160</v>
      </c>
      <c r="E888" s="207" t="s">
        <v>23</v>
      </c>
      <c r="F888" s="208" t="s">
        <v>1470</v>
      </c>
      <c r="G888" s="205"/>
      <c r="H888" s="209">
        <v>1.23</v>
      </c>
      <c r="I888" s="210"/>
      <c r="J888" s="205"/>
      <c r="K888" s="205"/>
      <c r="L888" s="211"/>
      <c r="M888" s="212"/>
      <c r="N888" s="213"/>
      <c r="O888" s="213"/>
      <c r="P888" s="213"/>
      <c r="Q888" s="213"/>
      <c r="R888" s="213"/>
      <c r="S888" s="213"/>
      <c r="T888" s="214"/>
      <c r="AT888" s="215" t="s">
        <v>160</v>
      </c>
      <c r="AU888" s="215" t="s">
        <v>158</v>
      </c>
      <c r="AV888" s="11" t="s">
        <v>158</v>
      </c>
      <c r="AW888" s="11" t="s">
        <v>36</v>
      </c>
      <c r="AX888" s="11" t="s">
        <v>78</v>
      </c>
      <c r="AY888" s="215" t="s">
        <v>150</v>
      </c>
    </row>
    <row r="889" spans="2:65" s="1" customFormat="1" ht="25.5" customHeight="1">
      <c r="B889" s="42"/>
      <c r="C889" s="237" t="s">
        <v>1478</v>
      </c>
      <c r="D889" s="237" t="s">
        <v>228</v>
      </c>
      <c r="E889" s="238" t="s">
        <v>1479</v>
      </c>
      <c r="F889" s="239" t="s">
        <v>1480</v>
      </c>
      <c r="G889" s="240" t="s">
        <v>172</v>
      </c>
      <c r="H889" s="241">
        <v>1.476</v>
      </c>
      <c r="I889" s="242"/>
      <c r="J889" s="243">
        <f>ROUND(I889*H889,2)</f>
        <v>0</v>
      </c>
      <c r="K889" s="239" t="s">
        <v>23</v>
      </c>
      <c r="L889" s="244"/>
      <c r="M889" s="245" t="s">
        <v>23</v>
      </c>
      <c r="N889" s="246" t="s">
        <v>45</v>
      </c>
      <c r="O889" s="43"/>
      <c r="P889" s="201">
        <f>O889*H889</f>
        <v>0</v>
      </c>
      <c r="Q889" s="201">
        <v>3.0000000000000001E-3</v>
      </c>
      <c r="R889" s="201">
        <f>Q889*H889</f>
        <v>4.4279999999999996E-3</v>
      </c>
      <c r="S889" s="201">
        <v>0</v>
      </c>
      <c r="T889" s="202">
        <f>S889*H889</f>
        <v>0</v>
      </c>
      <c r="AR889" s="24" t="s">
        <v>312</v>
      </c>
      <c r="AT889" s="24" t="s">
        <v>228</v>
      </c>
      <c r="AU889" s="24" t="s">
        <v>158</v>
      </c>
      <c r="AY889" s="24" t="s">
        <v>150</v>
      </c>
      <c r="BE889" s="203">
        <f>IF(N889="základní",J889,0)</f>
        <v>0</v>
      </c>
      <c r="BF889" s="203">
        <f>IF(N889="snížená",J889,0)</f>
        <v>0</v>
      </c>
      <c r="BG889" s="203">
        <f>IF(N889="zákl. přenesená",J889,0)</f>
        <v>0</v>
      </c>
      <c r="BH889" s="203">
        <f>IF(N889="sníž. přenesená",J889,0)</f>
        <v>0</v>
      </c>
      <c r="BI889" s="203">
        <f>IF(N889="nulová",J889,0)</f>
        <v>0</v>
      </c>
      <c r="BJ889" s="24" t="s">
        <v>158</v>
      </c>
      <c r="BK889" s="203">
        <f>ROUND(I889*H889,2)</f>
        <v>0</v>
      </c>
      <c r="BL889" s="24" t="s">
        <v>234</v>
      </c>
      <c r="BM889" s="24" t="s">
        <v>1481</v>
      </c>
    </row>
    <row r="890" spans="2:65" s="11" customFormat="1" ht="13.5">
      <c r="B890" s="204"/>
      <c r="C890" s="205"/>
      <c r="D890" s="206" t="s">
        <v>160</v>
      </c>
      <c r="E890" s="205"/>
      <c r="F890" s="208" t="s">
        <v>1473</v>
      </c>
      <c r="G890" s="205"/>
      <c r="H890" s="209">
        <v>1.476</v>
      </c>
      <c r="I890" s="210"/>
      <c r="J890" s="205"/>
      <c r="K890" s="205"/>
      <c r="L890" s="211"/>
      <c r="M890" s="212"/>
      <c r="N890" s="213"/>
      <c r="O890" s="213"/>
      <c r="P890" s="213"/>
      <c r="Q890" s="213"/>
      <c r="R890" s="213"/>
      <c r="S890" s="213"/>
      <c r="T890" s="214"/>
      <c r="AT890" s="215" t="s">
        <v>160</v>
      </c>
      <c r="AU890" s="215" t="s">
        <v>158</v>
      </c>
      <c r="AV890" s="11" t="s">
        <v>158</v>
      </c>
      <c r="AW890" s="11" t="s">
        <v>6</v>
      </c>
      <c r="AX890" s="11" t="s">
        <v>78</v>
      </c>
      <c r="AY890" s="215" t="s">
        <v>150</v>
      </c>
    </row>
    <row r="891" spans="2:65" s="1" customFormat="1" ht="25.5" customHeight="1">
      <c r="B891" s="42"/>
      <c r="C891" s="192" t="s">
        <v>1482</v>
      </c>
      <c r="D891" s="192" t="s">
        <v>152</v>
      </c>
      <c r="E891" s="193" t="s">
        <v>1483</v>
      </c>
      <c r="F891" s="194" t="s">
        <v>1484</v>
      </c>
      <c r="G891" s="195" t="s">
        <v>172</v>
      </c>
      <c r="H891" s="196">
        <v>1.23</v>
      </c>
      <c r="I891" s="197"/>
      <c r="J891" s="198">
        <f>ROUND(I891*H891,2)</f>
        <v>0</v>
      </c>
      <c r="K891" s="194" t="s">
        <v>156</v>
      </c>
      <c r="L891" s="62"/>
      <c r="M891" s="199" t="s">
        <v>23</v>
      </c>
      <c r="N891" s="200" t="s">
        <v>45</v>
      </c>
      <c r="O891" s="43"/>
      <c r="P891" s="201">
        <f>O891*H891</f>
        <v>0</v>
      </c>
      <c r="Q891" s="201">
        <v>3.0000000000000001E-5</v>
      </c>
      <c r="R891" s="201">
        <f>Q891*H891</f>
        <v>3.6900000000000002E-5</v>
      </c>
      <c r="S891" s="201">
        <v>0</v>
      </c>
      <c r="T891" s="202">
        <f>S891*H891</f>
        <v>0</v>
      </c>
      <c r="AR891" s="24" t="s">
        <v>234</v>
      </c>
      <c r="AT891" s="24" t="s">
        <v>152</v>
      </c>
      <c r="AU891" s="24" t="s">
        <v>158</v>
      </c>
      <c r="AY891" s="24" t="s">
        <v>150</v>
      </c>
      <c r="BE891" s="203">
        <f>IF(N891="základní",J891,0)</f>
        <v>0</v>
      </c>
      <c r="BF891" s="203">
        <f>IF(N891="snížená",J891,0)</f>
        <v>0</v>
      </c>
      <c r="BG891" s="203">
        <f>IF(N891="zákl. přenesená",J891,0)</f>
        <v>0</v>
      </c>
      <c r="BH891" s="203">
        <f>IF(N891="sníž. přenesená",J891,0)</f>
        <v>0</v>
      </c>
      <c r="BI891" s="203">
        <f>IF(N891="nulová",J891,0)</f>
        <v>0</v>
      </c>
      <c r="BJ891" s="24" t="s">
        <v>158</v>
      </c>
      <c r="BK891" s="203">
        <f>ROUND(I891*H891,2)</f>
        <v>0</v>
      </c>
      <c r="BL891" s="24" t="s">
        <v>234</v>
      </c>
      <c r="BM891" s="24" t="s">
        <v>1485</v>
      </c>
    </row>
    <row r="892" spans="2:65" s="11" customFormat="1" ht="13.5">
      <c r="B892" s="204"/>
      <c r="C892" s="205"/>
      <c r="D892" s="206" t="s">
        <v>160</v>
      </c>
      <c r="E892" s="207" t="s">
        <v>23</v>
      </c>
      <c r="F892" s="208" t="s">
        <v>1470</v>
      </c>
      <c r="G892" s="205"/>
      <c r="H892" s="209">
        <v>1.23</v>
      </c>
      <c r="I892" s="210"/>
      <c r="J892" s="205"/>
      <c r="K892" s="205"/>
      <c r="L892" s="211"/>
      <c r="M892" s="212"/>
      <c r="N892" s="213"/>
      <c r="O892" s="213"/>
      <c r="P892" s="213"/>
      <c r="Q892" s="213"/>
      <c r="R892" s="213"/>
      <c r="S892" s="213"/>
      <c r="T892" s="214"/>
      <c r="AT892" s="215" t="s">
        <v>160</v>
      </c>
      <c r="AU892" s="215" t="s">
        <v>158</v>
      </c>
      <c r="AV892" s="11" t="s">
        <v>158</v>
      </c>
      <c r="AW892" s="11" t="s">
        <v>36</v>
      </c>
      <c r="AX892" s="11" t="s">
        <v>78</v>
      </c>
      <c r="AY892" s="215" t="s">
        <v>150</v>
      </c>
    </row>
    <row r="893" spans="2:65" s="1" customFormat="1" ht="16.5" customHeight="1">
      <c r="B893" s="42"/>
      <c r="C893" s="237" t="s">
        <v>1486</v>
      </c>
      <c r="D893" s="237" t="s">
        <v>228</v>
      </c>
      <c r="E893" s="238" t="s">
        <v>1450</v>
      </c>
      <c r="F893" s="239" t="s">
        <v>1451</v>
      </c>
      <c r="G893" s="240" t="s">
        <v>172</v>
      </c>
      <c r="H893" s="241">
        <v>1.476</v>
      </c>
      <c r="I893" s="242"/>
      <c r="J893" s="243">
        <f>ROUND(I893*H893,2)</f>
        <v>0</v>
      </c>
      <c r="K893" s="239" t="s">
        <v>23</v>
      </c>
      <c r="L893" s="244"/>
      <c r="M893" s="245" t="s">
        <v>23</v>
      </c>
      <c r="N893" s="246" t="s">
        <v>45</v>
      </c>
      <c r="O893" s="43"/>
      <c r="P893" s="201">
        <f>O893*H893</f>
        <v>0</v>
      </c>
      <c r="Q893" s="201">
        <v>2.2000000000000001E-3</v>
      </c>
      <c r="R893" s="201">
        <f>Q893*H893</f>
        <v>3.2472E-3</v>
      </c>
      <c r="S893" s="201">
        <v>0</v>
      </c>
      <c r="T893" s="202">
        <f>S893*H893</f>
        <v>0</v>
      </c>
      <c r="AR893" s="24" t="s">
        <v>312</v>
      </c>
      <c r="AT893" s="24" t="s">
        <v>228</v>
      </c>
      <c r="AU893" s="24" t="s">
        <v>158</v>
      </c>
      <c r="AY893" s="24" t="s">
        <v>150</v>
      </c>
      <c r="BE893" s="203">
        <f>IF(N893="základní",J893,0)</f>
        <v>0</v>
      </c>
      <c r="BF893" s="203">
        <f>IF(N893="snížená",J893,0)</f>
        <v>0</v>
      </c>
      <c r="BG893" s="203">
        <f>IF(N893="zákl. přenesená",J893,0)</f>
        <v>0</v>
      </c>
      <c r="BH893" s="203">
        <f>IF(N893="sníž. přenesená",J893,0)</f>
        <v>0</v>
      </c>
      <c r="BI893" s="203">
        <f>IF(N893="nulová",J893,0)</f>
        <v>0</v>
      </c>
      <c r="BJ893" s="24" t="s">
        <v>158</v>
      </c>
      <c r="BK893" s="203">
        <f>ROUND(I893*H893,2)</f>
        <v>0</v>
      </c>
      <c r="BL893" s="24" t="s">
        <v>234</v>
      </c>
      <c r="BM893" s="24" t="s">
        <v>1487</v>
      </c>
    </row>
    <row r="894" spans="2:65" s="11" customFormat="1" ht="13.5">
      <c r="B894" s="204"/>
      <c r="C894" s="205"/>
      <c r="D894" s="206" t="s">
        <v>160</v>
      </c>
      <c r="E894" s="205"/>
      <c r="F894" s="208" t="s">
        <v>1473</v>
      </c>
      <c r="G894" s="205"/>
      <c r="H894" s="209">
        <v>1.476</v>
      </c>
      <c r="I894" s="210"/>
      <c r="J894" s="205"/>
      <c r="K894" s="205"/>
      <c r="L894" s="211"/>
      <c r="M894" s="212"/>
      <c r="N894" s="213"/>
      <c r="O894" s="213"/>
      <c r="P894" s="213"/>
      <c r="Q894" s="213"/>
      <c r="R894" s="213"/>
      <c r="S894" s="213"/>
      <c r="T894" s="214"/>
      <c r="AT894" s="215" t="s">
        <v>160</v>
      </c>
      <c r="AU894" s="215" t="s">
        <v>158</v>
      </c>
      <c r="AV894" s="11" t="s">
        <v>158</v>
      </c>
      <c r="AW894" s="11" t="s">
        <v>6</v>
      </c>
      <c r="AX894" s="11" t="s">
        <v>78</v>
      </c>
      <c r="AY894" s="215" t="s">
        <v>150</v>
      </c>
    </row>
    <row r="895" spans="2:65" s="1" customFormat="1" ht="38.25" customHeight="1">
      <c r="B895" s="42"/>
      <c r="C895" s="192" t="s">
        <v>1488</v>
      </c>
      <c r="D895" s="192" t="s">
        <v>152</v>
      </c>
      <c r="E895" s="193" t="s">
        <v>1489</v>
      </c>
      <c r="F895" s="194" t="s">
        <v>1490</v>
      </c>
      <c r="G895" s="195" t="s">
        <v>330</v>
      </c>
      <c r="H895" s="196">
        <v>6.65</v>
      </c>
      <c r="I895" s="197"/>
      <c r="J895" s="198">
        <f>ROUND(I895*H895,2)</f>
        <v>0</v>
      </c>
      <c r="K895" s="194" t="s">
        <v>23</v>
      </c>
      <c r="L895" s="62"/>
      <c r="M895" s="199" t="s">
        <v>23</v>
      </c>
      <c r="N895" s="200" t="s">
        <v>45</v>
      </c>
      <c r="O895" s="43"/>
      <c r="P895" s="201">
        <f>O895*H895</f>
        <v>0</v>
      </c>
      <c r="Q895" s="201">
        <v>5.5999999999999999E-3</v>
      </c>
      <c r="R895" s="201">
        <f>Q895*H895</f>
        <v>3.7240000000000002E-2</v>
      </c>
      <c r="S895" s="201">
        <v>0</v>
      </c>
      <c r="T895" s="202">
        <f>S895*H895</f>
        <v>0</v>
      </c>
      <c r="AR895" s="24" t="s">
        <v>234</v>
      </c>
      <c r="AT895" s="24" t="s">
        <v>152</v>
      </c>
      <c r="AU895" s="24" t="s">
        <v>158</v>
      </c>
      <c r="AY895" s="24" t="s">
        <v>150</v>
      </c>
      <c r="BE895" s="203">
        <f>IF(N895="základní",J895,0)</f>
        <v>0</v>
      </c>
      <c r="BF895" s="203">
        <f>IF(N895="snížená",J895,0)</f>
        <v>0</v>
      </c>
      <c r="BG895" s="203">
        <f>IF(N895="zákl. přenesená",J895,0)</f>
        <v>0</v>
      </c>
      <c r="BH895" s="203">
        <f>IF(N895="sníž. přenesená",J895,0)</f>
        <v>0</v>
      </c>
      <c r="BI895" s="203">
        <f>IF(N895="nulová",J895,0)</f>
        <v>0</v>
      </c>
      <c r="BJ895" s="24" t="s">
        <v>158</v>
      </c>
      <c r="BK895" s="203">
        <f>ROUND(I895*H895,2)</f>
        <v>0</v>
      </c>
      <c r="BL895" s="24" t="s">
        <v>234</v>
      </c>
      <c r="BM895" s="24" t="s">
        <v>1491</v>
      </c>
    </row>
    <row r="896" spans="2:65" s="11" customFormat="1" ht="13.5">
      <c r="B896" s="204"/>
      <c r="C896" s="205"/>
      <c r="D896" s="206" t="s">
        <v>160</v>
      </c>
      <c r="E896" s="207" t="s">
        <v>23</v>
      </c>
      <c r="F896" s="208" t="s">
        <v>1492</v>
      </c>
      <c r="G896" s="205"/>
      <c r="H896" s="209">
        <v>6.65</v>
      </c>
      <c r="I896" s="210"/>
      <c r="J896" s="205"/>
      <c r="K896" s="205"/>
      <c r="L896" s="211"/>
      <c r="M896" s="212"/>
      <c r="N896" s="213"/>
      <c r="O896" s="213"/>
      <c r="P896" s="213"/>
      <c r="Q896" s="213"/>
      <c r="R896" s="213"/>
      <c r="S896" s="213"/>
      <c r="T896" s="214"/>
      <c r="AT896" s="215" t="s">
        <v>160</v>
      </c>
      <c r="AU896" s="215" t="s">
        <v>158</v>
      </c>
      <c r="AV896" s="11" t="s">
        <v>158</v>
      </c>
      <c r="AW896" s="11" t="s">
        <v>36</v>
      </c>
      <c r="AX896" s="11" t="s">
        <v>78</v>
      </c>
      <c r="AY896" s="215" t="s">
        <v>150</v>
      </c>
    </row>
    <row r="897" spans="2:65" s="1" customFormat="1" ht="25.5" customHeight="1">
      <c r="B897" s="42"/>
      <c r="C897" s="192" t="s">
        <v>1493</v>
      </c>
      <c r="D897" s="192" t="s">
        <v>152</v>
      </c>
      <c r="E897" s="193" t="s">
        <v>1494</v>
      </c>
      <c r="F897" s="194" t="s">
        <v>1495</v>
      </c>
      <c r="G897" s="195" t="s">
        <v>330</v>
      </c>
      <c r="H897" s="196">
        <v>6.65</v>
      </c>
      <c r="I897" s="197"/>
      <c r="J897" s="198">
        <f>ROUND(I897*H897,2)</f>
        <v>0</v>
      </c>
      <c r="K897" s="194" t="s">
        <v>156</v>
      </c>
      <c r="L897" s="62"/>
      <c r="M897" s="199" t="s">
        <v>23</v>
      </c>
      <c r="N897" s="200" t="s">
        <v>45</v>
      </c>
      <c r="O897" s="43"/>
      <c r="P897" s="201">
        <f>O897*H897</f>
        <v>0</v>
      </c>
      <c r="Q897" s="201">
        <v>5.8E-4</v>
      </c>
      <c r="R897" s="201">
        <f>Q897*H897</f>
        <v>3.8570000000000002E-3</v>
      </c>
      <c r="S897" s="201">
        <v>0</v>
      </c>
      <c r="T897" s="202">
        <f>S897*H897</f>
        <v>0</v>
      </c>
      <c r="AR897" s="24" t="s">
        <v>234</v>
      </c>
      <c r="AT897" s="24" t="s">
        <v>152</v>
      </c>
      <c r="AU897" s="24" t="s">
        <v>158</v>
      </c>
      <c r="AY897" s="24" t="s">
        <v>150</v>
      </c>
      <c r="BE897" s="203">
        <f>IF(N897="základní",J897,0)</f>
        <v>0</v>
      </c>
      <c r="BF897" s="203">
        <f>IF(N897="snížená",J897,0)</f>
        <v>0</v>
      </c>
      <c r="BG897" s="203">
        <f>IF(N897="zákl. přenesená",J897,0)</f>
        <v>0</v>
      </c>
      <c r="BH897" s="203">
        <f>IF(N897="sníž. přenesená",J897,0)</f>
        <v>0</v>
      </c>
      <c r="BI897" s="203">
        <f>IF(N897="nulová",J897,0)</f>
        <v>0</v>
      </c>
      <c r="BJ897" s="24" t="s">
        <v>158</v>
      </c>
      <c r="BK897" s="203">
        <f>ROUND(I897*H897,2)</f>
        <v>0</v>
      </c>
      <c r="BL897" s="24" t="s">
        <v>234</v>
      </c>
      <c r="BM897" s="24" t="s">
        <v>1496</v>
      </c>
    </row>
    <row r="898" spans="2:65" s="1" customFormat="1" ht="16.5" customHeight="1">
      <c r="B898" s="42"/>
      <c r="C898" s="192" t="s">
        <v>1497</v>
      </c>
      <c r="D898" s="192" t="s">
        <v>152</v>
      </c>
      <c r="E898" s="193" t="s">
        <v>1498</v>
      </c>
      <c r="F898" s="194" t="s">
        <v>1499</v>
      </c>
      <c r="G898" s="195" t="s">
        <v>1401</v>
      </c>
      <c r="H898" s="258"/>
      <c r="I898" s="197"/>
      <c r="J898" s="198">
        <f>ROUND(I898*H898,2)</f>
        <v>0</v>
      </c>
      <c r="K898" s="194" t="s">
        <v>156</v>
      </c>
      <c r="L898" s="62"/>
      <c r="M898" s="199" t="s">
        <v>23</v>
      </c>
      <c r="N898" s="200" t="s">
        <v>45</v>
      </c>
      <c r="O898" s="43"/>
      <c r="P898" s="201">
        <f>O898*H898</f>
        <v>0</v>
      </c>
      <c r="Q898" s="201">
        <v>0</v>
      </c>
      <c r="R898" s="201">
        <f>Q898*H898</f>
        <v>0</v>
      </c>
      <c r="S898" s="201">
        <v>0</v>
      </c>
      <c r="T898" s="202">
        <f>S898*H898</f>
        <v>0</v>
      </c>
      <c r="AR898" s="24" t="s">
        <v>234</v>
      </c>
      <c r="AT898" s="24" t="s">
        <v>152</v>
      </c>
      <c r="AU898" s="24" t="s">
        <v>158</v>
      </c>
      <c r="AY898" s="24" t="s">
        <v>150</v>
      </c>
      <c r="BE898" s="203">
        <f>IF(N898="základní",J898,0)</f>
        <v>0</v>
      </c>
      <c r="BF898" s="203">
        <f>IF(N898="snížená",J898,0)</f>
        <v>0</v>
      </c>
      <c r="BG898" s="203">
        <f>IF(N898="zákl. přenesená",J898,0)</f>
        <v>0</v>
      </c>
      <c r="BH898" s="203">
        <f>IF(N898="sníž. přenesená",J898,0)</f>
        <v>0</v>
      </c>
      <c r="BI898" s="203">
        <f>IF(N898="nulová",J898,0)</f>
        <v>0</v>
      </c>
      <c r="BJ898" s="24" t="s">
        <v>158</v>
      </c>
      <c r="BK898" s="203">
        <f>ROUND(I898*H898,2)</f>
        <v>0</v>
      </c>
      <c r="BL898" s="24" t="s">
        <v>234</v>
      </c>
      <c r="BM898" s="24" t="s">
        <v>1500</v>
      </c>
    </row>
    <row r="899" spans="2:65" s="10" customFormat="1" ht="29.85" customHeight="1">
      <c r="B899" s="176"/>
      <c r="C899" s="177"/>
      <c r="D899" s="178" t="s">
        <v>72</v>
      </c>
      <c r="E899" s="190" t="s">
        <v>1501</v>
      </c>
      <c r="F899" s="190" t="s">
        <v>1502</v>
      </c>
      <c r="G899" s="177"/>
      <c r="H899" s="177"/>
      <c r="I899" s="180"/>
      <c r="J899" s="191">
        <f>BK899</f>
        <v>0</v>
      </c>
      <c r="K899" s="177"/>
      <c r="L899" s="182"/>
      <c r="M899" s="183"/>
      <c r="N899" s="184"/>
      <c r="O899" s="184"/>
      <c r="P899" s="185">
        <f>SUM(P900:P924)</f>
        <v>0</v>
      </c>
      <c r="Q899" s="184"/>
      <c r="R899" s="185">
        <f>SUM(R900:R924)</f>
        <v>0.75902131000000006</v>
      </c>
      <c r="S899" s="184"/>
      <c r="T899" s="186">
        <f>SUM(T900:T924)</f>
        <v>3.9503249999999997E-2</v>
      </c>
      <c r="AR899" s="187" t="s">
        <v>158</v>
      </c>
      <c r="AT899" s="188" t="s">
        <v>72</v>
      </c>
      <c r="AU899" s="188" t="s">
        <v>78</v>
      </c>
      <c r="AY899" s="187" t="s">
        <v>150</v>
      </c>
      <c r="BK899" s="189">
        <f>SUM(BK900:BK924)</f>
        <v>0</v>
      </c>
    </row>
    <row r="900" spans="2:65" s="1" customFormat="1" ht="25.5" customHeight="1">
      <c r="B900" s="42"/>
      <c r="C900" s="192" t="s">
        <v>1503</v>
      </c>
      <c r="D900" s="192" t="s">
        <v>152</v>
      </c>
      <c r="E900" s="193" t="s">
        <v>1504</v>
      </c>
      <c r="F900" s="194" t="s">
        <v>1505</v>
      </c>
      <c r="G900" s="195" t="s">
        <v>277</v>
      </c>
      <c r="H900" s="196">
        <v>1</v>
      </c>
      <c r="I900" s="197"/>
      <c r="J900" s="198">
        <f>ROUND(I900*H900,2)</f>
        <v>0</v>
      </c>
      <c r="K900" s="194" t="s">
        <v>23</v>
      </c>
      <c r="L900" s="62"/>
      <c r="M900" s="199" t="s">
        <v>23</v>
      </c>
      <c r="N900" s="200" t="s">
        <v>45</v>
      </c>
      <c r="O900" s="43"/>
      <c r="P900" s="201">
        <f>O900*H900</f>
        <v>0</v>
      </c>
      <c r="Q900" s="201">
        <v>0</v>
      </c>
      <c r="R900" s="201">
        <f>Q900*H900</f>
        <v>0</v>
      </c>
      <c r="S900" s="201">
        <v>0</v>
      </c>
      <c r="T900" s="202">
        <f>S900*H900</f>
        <v>0</v>
      </c>
      <c r="AR900" s="24" t="s">
        <v>234</v>
      </c>
      <c r="AT900" s="24" t="s">
        <v>152</v>
      </c>
      <c r="AU900" s="24" t="s">
        <v>158</v>
      </c>
      <c r="AY900" s="24" t="s">
        <v>150</v>
      </c>
      <c r="BE900" s="203">
        <f>IF(N900="základní",J900,0)</f>
        <v>0</v>
      </c>
      <c r="BF900" s="203">
        <f>IF(N900="snížená",J900,0)</f>
        <v>0</v>
      </c>
      <c r="BG900" s="203">
        <f>IF(N900="zákl. přenesená",J900,0)</f>
        <v>0</v>
      </c>
      <c r="BH900" s="203">
        <f>IF(N900="sníž. přenesená",J900,0)</f>
        <v>0</v>
      </c>
      <c r="BI900" s="203">
        <f>IF(N900="nulová",J900,0)</f>
        <v>0</v>
      </c>
      <c r="BJ900" s="24" t="s">
        <v>158</v>
      </c>
      <c r="BK900" s="203">
        <f>ROUND(I900*H900,2)</f>
        <v>0</v>
      </c>
      <c r="BL900" s="24" t="s">
        <v>234</v>
      </c>
      <c r="BM900" s="24" t="s">
        <v>1506</v>
      </c>
    </row>
    <row r="901" spans="2:65" s="1" customFormat="1" ht="16.5" customHeight="1">
      <c r="B901" s="42"/>
      <c r="C901" s="237" t="s">
        <v>1507</v>
      </c>
      <c r="D901" s="237" t="s">
        <v>228</v>
      </c>
      <c r="E901" s="238" t="s">
        <v>1508</v>
      </c>
      <c r="F901" s="239" t="s">
        <v>1509</v>
      </c>
      <c r="G901" s="240" t="s">
        <v>172</v>
      </c>
      <c r="H901" s="241">
        <v>1</v>
      </c>
      <c r="I901" s="242"/>
      <c r="J901" s="243">
        <f>ROUND(I901*H901,2)</f>
        <v>0</v>
      </c>
      <c r="K901" s="239" t="s">
        <v>156</v>
      </c>
      <c r="L901" s="244"/>
      <c r="M901" s="245" t="s">
        <v>23</v>
      </c>
      <c r="N901" s="246" t="s">
        <v>45</v>
      </c>
      <c r="O901" s="43"/>
      <c r="P901" s="201">
        <f>O901*H901</f>
        <v>0</v>
      </c>
      <c r="Q901" s="201">
        <v>3.5000000000000001E-3</v>
      </c>
      <c r="R901" s="201">
        <f>Q901*H901</f>
        <v>3.5000000000000001E-3</v>
      </c>
      <c r="S901" s="201">
        <v>0</v>
      </c>
      <c r="T901" s="202">
        <f>S901*H901</f>
        <v>0</v>
      </c>
      <c r="AR901" s="24" t="s">
        <v>312</v>
      </c>
      <c r="AT901" s="24" t="s">
        <v>228</v>
      </c>
      <c r="AU901" s="24" t="s">
        <v>158</v>
      </c>
      <c r="AY901" s="24" t="s">
        <v>150</v>
      </c>
      <c r="BE901" s="203">
        <f>IF(N901="základní",J901,0)</f>
        <v>0</v>
      </c>
      <c r="BF901" s="203">
        <f>IF(N901="snížená",J901,0)</f>
        <v>0</v>
      </c>
      <c r="BG901" s="203">
        <f>IF(N901="zákl. přenesená",J901,0)</f>
        <v>0</v>
      </c>
      <c r="BH901" s="203">
        <f>IF(N901="sníž. přenesená",J901,0)</f>
        <v>0</v>
      </c>
      <c r="BI901" s="203">
        <f>IF(N901="nulová",J901,0)</f>
        <v>0</v>
      </c>
      <c r="BJ901" s="24" t="s">
        <v>158</v>
      </c>
      <c r="BK901" s="203">
        <f>ROUND(I901*H901,2)</f>
        <v>0</v>
      </c>
      <c r="BL901" s="24" t="s">
        <v>234</v>
      </c>
      <c r="BM901" s="24" t="s">
        <v>1510</v>
      </c>
    </row>
    <row r="902" spans="2:65" s="1" customFormat="1" ht="25.5" customHeight="1">
      <c r="B902" s="42"/>
      <c r="C902" s="192" t="s">
        <v>1511</v>
      </c>
      <c r="D902" s="192" t="s">
        <v>152</v>
      </c>
      <c r="E902" s="193" t="s">
        <v>1512</v>
      </c>
      <c r="F902" s="194" t="s">
        <v>1513</v>
      </c>
      <c r="G902" s="195" t="s">
        <v>172</v>
      </c>
      <c r="H902" s="196">
        <v>69.02</v>
      </c>
      <c r="I902" s="197"/>
      <c r="J902" s="198">
        <f>ROUND(I902*H902,2)</f>
        <v>0</v>
      </c>
      <c r="K902" s="194" t="s">
        <v>156</v>
      </c>
      <c r="L902" s="62"/>
      <c r="M902" s="199" t="s">
        <v>23</v>
      </c>
      <c r="N902" s="200" t="s">
        <v>45</v>
      </c>
      <c r="O902" s="43"/>
      <c r="P902" s="201">
        <f>O902*H902</f>
        <v>0</v>
      </c>
      <c r="Q902" s="201">
        <v>0</v>
      </c>
      <c r="R902" s="201">
        <f>Q902*H902</f>
        <v>0</v>
      </c>
      <c r="S902" s="201">
        <v>0</v>
      </c>
      <c r="T902" s="202">
        <f>S902*H902</f>
        <v>0</v>
      </c>
      <c r="AR902" s="24" t="s">
        <v>234</v>
      </c>
      <c r="AT902" s="24" t="s">
        <v>152</v>
      </c>
      <c r="AU902" s="24" t="s">
        <v>158</v>
      </c>
      <c r="AY902" s="24" t="s">
        <v>150</v>
      </c>
      <c r="BE902" s="203">
        <f>IF(N902="základní",J902,0)</f>
        <v>0</v>
      </c>
      <c r="BF902" s="203">
        <f>IF(N902="snížená",J902,0)</f>
        <v>0</v>
      </c>
      <c r="BG902" s="203">
        <f>IF(N902="zákl. přenesená",J902,0)</f>
        <v>0</v>
      </c>
      <c r="BH902" s="203">
        <f>IF(N902="sníž. přenesená",J902,0)</f>
        <v>0</v>
      </c>
      <c r="BI902" s="203">
        <f>IF(N902="nulová",J902,0)</f>
        <v>0</v>
      </c>
      <c r="BJ902" s="24" t="s">
        <v>158</v>
      </c>
      <c r="BK902" s="203">
        <f>ROUND(I902*H902,2)</f>
        <v>0</v>
      </c>
      <c r="BL902" s="24" t="s">
        <v>234</v>
      </c>
      <c r="BM902" s="24" t="s">
        <v>1514</v>
      </c>
    </row>
    <row r="903" spans="2:65" s="11" customFormat="1" ht="13.5">
      <c r="B903" s="204"/>
      <c r="C903" s="205"/>
      <c r="D903" s="206" t="s">
        <v>160</v>
      </c>
      <c r="E903" s="207" t="s">
        <v>23</v>
      </c>
      <c r="F903" s="208" t="s">
        <v>775</v>
      </c>
      <c r="G903" s="205"/>
      <c r="H903" s="209">
        <v>69.02</v>
      </c>
      <c r="I903" s="210"/>
      <c r="J903" s="205"/>
      <c r="K903" s="205"/>
      <c r="L903" s="211"/>
      <c r="M903" s="212"/>
      <c r="N903" s="213"/>
      <c r="O903" s="213"/>
      <c r="P903" s="213"/>
      <c r="Q903" s="213"/>
      <c r="R903" s="213"/>
      <c r="S903" s="213"/>
      <c r="T903" s="214"/>
      <c r="AT903" s="215" t="s">
        <v>160</v>
      </c>
      <c r="AU903" s="215" t="s">
        <v>158</v>
      </c>
      <c r="AV903" s="11" t="s">
        <v>158</v>
      </c>
      <c r="AW903" s="11" t="s">
        <v>36</v>
      </c>
      <c r="AX903" s="11" t="s">
        <v>78</v>
      </c>
      <c r="AY903" s="215" t="s">
        <v>150</v>
      </c>
    </row>
    <row r="904" spans="2:65" s="1" customFormat="1" ht="25.5" customHeight="1">
      <c r="B904" s="42"/>
      <c r="C904" s="237" t="s">
        <v>1515</v>
      </c>
      <c r="D904" s="237" t="s">
        <v>228</v>
      </c>
      <c r="E904" s="238" t="s">
        <v>1516</v>
      </c>
      <c r="F904" s="239" t="s">
        <v>1517</v>
      </c>
      <c r="G904" s="240" t="s">
        <v>172</v>
      </c>
      <c r="H904" s="241">
        <v>70.400000000000006</v>
      </c>
      <c r="I904" s="242"/>
      <c r="J904" s="243">
        <f>ROUND(I904*H904,2)</f>
        <v>0</v>
      </c>
      <c r="K904" s="239" t="s">
        <v>23</v>
      </c>
      <c r="L904" s="244"/>
      <c r="M904" s="245" t="s">
        <v>23</v>
      </c>
      <c r="N904" s="246" t="s">
        <v>45</v>
      </c>
      <c r="O904" s="43"/>
      <c r="P904" s="201">
        <f>O904*H904</f>
        <v>0</v>
      </c>
      <c r="Q904" s="201">
        <v>3.0000000000000001E-3</v>
      </c>
      <c r="R904" s="201">
        <f>Q904*H904</f>
        <v>0.21120000000000003</v>
      </c>
      <c r="S904" s="201">
        <v>0</v>
      </c>
      <c r="T904" s="202">
        <f>S904*H904</f>
        <v>0</v>
      </c>
      <c r="AR904" s="24" t="s">
        <v>312</v>
      </c>
      <c r="AT904" s="24" t="s">
        <v>228</v>
      </c>
      <c r="AU904" s="24" t="s">
        <v>158</v>
      </c>
      <c r="AY904" s="24" t="s">
        <v>150</v>
      </c>
      <c r="BE904" s="203">
        <f>IF(N904="základní",J904,0)</f>
        <v>0</v>
      </c>
      <c r="BF904" s="203">
        <f>IF(N904="snížená",J904,0)</f>
        <v>0</v>
      </c>
      <c r="BG904" s="203">
        <f>IF(N904="zákl. přenesená",J904,0)</f>
        <v>0</v>
      </c>
      <c r="BH904" s="203">
        <f>IF(N904="sníž. přenesená",J904,0)</f>
        <v>0</v>
      </c>
      <c r="BI904" s="203">
        <f>IF(N904="nulová",J904,0)</f>
        <v>0</v>
      </c>
      <c r="BJ904" s="24" t="s">
        <v>158</v>
      </c>
      <c r="BK904" s="203">
        <f>ROUND(I904*H904,2)</f>
        <v>0</v>
      </c>
      <c r="BL904" s="24" t="s">
        <v>234</v>
      </c>
      <c r="BM904" s="24" t="s">
        <v>1518</v>
      </c>
    </row>
    <row r="905" spans="2:65" s="11" customFormat="1" ht="13.5">
      <c r="B905" s="204"/>
      <c r="C905" s="205"/>
      <c r="D905" s="206" t="s">
        <v>160</v>
      </c>
      <c r="E905" s="205"/>
      <c r="F905" s="208" t="s">
        <v>1519</v>
      </c>
      <c r="G905" s="205"/>
      <c r="H905" s="209">
        <v>70.400000000000006</v>
      </c>
      <c r="I905" s="210"/>
      <c r="J905" s="205"/>
      <c r="K905" s="205"/>
      <c r="L905" s="211"/>
      <c r="M905" s="212"/>
      <c r="N905" s="213"/>
      <c r="O905" s="213"/>
      <c r="P905" s="213"/>
      <c r="Q905" s="213"/>
      <c r="R905" s="213"/>
      <c r="S905" s="213"/>
      <c r="T905" s="214"/>
      <c r="AT905" s="215" t="s">
        <v>160</v>
      </c>
      <c r="AU905" s="215" t="s">
        <v>158</v>
      </c>
      <c r="AV905" s="11" t="s">
        <v>158</v>
      </c>
      <c r="AW905" s="11" t="s">
        <v>6</v>
      </c>
      <c r="AX905" s="11" t="s">
        <v>78</v>
      </c>
      <c r="AY905" s="215" t="s">
        <v>150</v>
      </c>
    </row>
    <row r="906" spans="2:65" s="1" customFormat="1" ht="25.5" customHeight="1">
      <c r="B906" s="42"/>
      <c r="C906" s="192" t="s">
        <v>1520</v>
      </c>
      <c r="D906" s="192" t="s">
        <v>152</v>
      </c>
      <c r="E906" s="193" t="s">
        <v>1521</v>
      </c>
      <c r="F906" s="194" t="s">
        <v>1522</v>
      </c>
      <c r="G906" s="195" t="s">
        <v>172</v>
      </c>
      <c r="H906" s="196">
        <v>1.23</v>
      </c>
      <c r="I906" s="197"/>
      <c r="J906" s="198">
        <f>ROUND(I906*H906,2)</f>
        <v>0</v>
      </c>
      <c r="K906" s="194" t="s">
        <v>156</v>
      </c>
      <c r="L906" s="62"/>
      <c r="M906" s="199" t="s">
        <v>23</v>
      </c>
      <c r="N906" s="200" t="s">
        <v>45</v>
      </c>
      <c r="O906" s="43"/>
      <c r="P906" s="201">
        <f>O906*H906</f>
        <v>0</v>
      </c>
      <c r="Q906" s="201">
        <v>6.0000000000000001E-3</v>
      </c>
      <c r="R906" s="201">
        <f>Q906*H906</f>
        <v>7.3800000000000003E-3</v>
      </c>
      <c r="S906" s="201">
        <v>0</v>
      </c>
      <c r="T906" s="202">
        <f>S906*H906</f>
        <v>0</v>
      </c>
      <c r="AR906" s="24" t="s">
        <v>234</v>
      </c>
      <c r="AT906" s="24" t="s">
        <v>152</v>
      </c>
      <c r="AU906" s="24" t="s">
        <v>158</v>
      </c>
      <c r="AY906" s="24" t="s">
        <v>150</v>
      </c>
      <c r="BE906" s="203">
        <f>IF(N906="základní",J906,0)</f>
        <v>0</v>
      </c>
      <c r="BF906" s="203">
        <f>IF(N906="snížená",J906,0)</f>
        <v>0</v>
      </c>
      <c r="BG906" s="203">
        <f>IF(N906="zákl. přenesená",J906,0)</f>
        <v>0</v>
      </c>
      <c r="BH906" s="203">
        <f>IF(N906="sníž. přenesená",J906,0)</f>
        <v>0</v>
      </c>
      <c r="BI906" s="203">
        <f>IF(N906="nulová",J906,0)</f>
        <v>0</v>
      </c>
      <c r="BJ906" s="24" t="s">
        <v>158</v>
      </c>
      <c r="BK906" s="203">
        <f>ROUND(I906*H906,2)</f>
        <v>0</v>
      </c>
      <c r="BL906" s="24" t="s">
        <v>234</v>
      </c>
      <c r="BM906" s="24" t="s">
        <v>1523</v>
      </c>
    </row>
    <row r="907" spans="2:65" s="11" customFormat="1" ht="13.5">
      <c r="B907" s="204"/>
      <c r="C907" s="205"/>
      <c r="D907" s="206" t="s">
        <v>160</v>
      </c>
      <c r="E907" s="207" t="s">
        <v>23</v>
      </c>
      <c r="F907" s="208" t="s">
        <v>1524</v>
      </c>
      <c r="G907" s="205"/>
      <c r="H907" s="209">
        <v>1.23</v>
      </c>
      <c r="I907" s="210"/>
      <c r="J907" s="205"/>
      <c r="K907" s="205"/>
      <c r="L907" s="211"/>
      <c r="M907" s="212"/>
      <c r="N907" s="213"/>
      <c r="O907" s="213"/>
      <c r="P907" s="213"/>
      <c r="Q907" s="213"/>
      <c r="R907" s="213"/>
      <c r="S907" s="213"/>
      <c r="T907" s="214"/>
      <c r="AT907" s="215" t="s">
        <v>160</v>
      </c>
      <c r="AU907" s="215" t="s">
        <v>158</v>
      </c>
      <c r="AV907" s="11" t="s">
        <v>158</v>
      </c>
      <c r="AW907" s="11" t="s">
        <v>36</v>
      </c>
      <c r="AX907" s="11" t="s">
        <v>78</v>
      </c>
      <c r="AY907" s="215" t="s">
        <v>150</v>
      </c>
    </row>
    <row r="908" spans="2:65" s="1" customFormat="1" ht="16.5" customHeight="1">
      <c r="B908" s="42"/>
      <c r="C908" s="237" t="s">
        <v>1525</v>
      </c>
      <c r="D908" s="237" t="s">
        <v>228</v>
      </c>
      <c r="E908" s="238" t="s">
        <v>1526</v>
      </c>
      <c r="F908" s="239" t="s">
        <v>1527</v>
      </c>
      <c r="G908" s="240" t="s">
        <v>172</v>
      </c>
      <c r="H908" s="241">
        <v>1.2549999999999999</v>
      </c>
      <c r="I908" s="242"/>
      <c r="J908" s="243">
        <f>ROUND(I908*H908,2)</f>
        <v>0</v>
      </c>
      <c r="K908" s="239" t="s">
        <v>156</v>
      </c>
      <c r="L908" s="244"/>
      <c r="M908" s="245" t="s">
        <v>23</v>
      </c>
      <c r="N908" s="246" t="s">
        <v>45</v>
      </c>
      <c r="O908" s="43"/>
      <c r="P908" s="201">
        <f>O908*H908</f>
        <v>0</v>
      </c>
      <c r="Q908" s="201">
        <v>2.5000000000000001E-3</v>
      </c>
      <c r="R908" s="201">
        <f>Q908*H908</f>
        <v>3.1374999999999997E-3</v>
      </c>
      <c r="S908" s="201">
        <v>0</v>
      </c>
      <c r="T908" s="202">
        <f>S908*H908</f>
        <v>0</v>
      </c>
      <c r="AR908" s="24" t="s">
        <v>312</v>
      </c>
      <c r="AT908" s="24" t="s">
        <v>228</v>
      </c>
      <c r="AU908" s="24" t="s">
        <v>158</v>
      </c>
      <c r="AY908" s="24" t="s">
        <v>150</v>
      </c>
      <c r="BE908" s="203">
        <f>IF(N908="základní",J908,0)</f>
        <v>0</v>
      </c>
      <c r="BF908" s="203">
        <f>IF(N908="snížená",J908,0)</f>
        <v>0</v>
      </c>
      <c r="BG908" s="203">
        <f>IF(N908="zákl. přenesená",J908,0)</f>
        <v>0</v>
      </c>
      <c r="BH908" s="203">
        <f>IF(N908="sníž. přenesená",J908,0)</f>
        <v>0</v>
      </c>
      <c r="BI908" s="203">
        <f>IF(N908="nulová",J908,0)</f>
        <v>0</v>
      </c>
      <c r="BJ908" s="24" t="s">
        <v>158</v>
      </c>
      <c r="BK908" s="203">
        <f>ROUND(I908*H908,2)</f>
        <v>0</v>
      </c>
      <c r="BL908" s="24" t="s">
        <v>234</v>
      </c>
      <c r="BM908" s="24" t="s">
        <v>1528</v>
      </c>
    </row>
    <row r="909" spans="2:65" s="11" customFormat="1" ht="13.5">
      <c r="B909" s="204"/>
      <c r="C909" s="205"/>
      <c r="D909" s="206" t="s">
        <v>160</v>
      </c>
      <c r="E909" s="205"/>
      <c r="F909" s="208" t="s">
        <v>1529</v>
      </c>
      <c r="G909" s="205"/>
      <c r="H909" s="209">
        <v>1.2549999999999999</v>
      </c>
      <c r="I909" s="210"/>
      <c r="J909" s="205"/>
      <c r="K909" s="205"/>
      <c r="L909" s="211"/>
      <c r="M909" s="212"/>
      <c r="N909" s="213"/>
      <c r="O909" s="213"/>
      <c r="P909" s="213"/>
      <c r="Q909" s="213"/>
      <c r="R909" s="213"/>
      <c r="S909" s="213"/>
      <c r="T909" s="214"/>
      <c r="AT909" s="215" t="s">
        <v>160</v>
      </c>
      <c r="AU909" s="215" t="s">
        <v>158</v>
      </c>
      <c r="AV909" s="11" t="s">
        <v>158</v>
      </c>
      <c r="AW909" s="11" t="s">
        <v>6</v>
      </c>
      <c r="AX909" s="11" t="s">
        <v>78</v>
      </c>
      <c r="AY909" s="215" t="s">
        <v>150</v>
      </c>
    </row>
    <row r="910" spans="2:65" s="1" customFormat="1" ht="38.25" customHeight="1">
      <c r="B910" s="42"/>
      <c r="C910" s="192" t="s">
        <v>1530</v>
      </c>
      <c r="D910" s="192" t="s">
        <v>152</v>
      </c>
      <c r="E910" s="193" t="s">
        <v>1531</v>
      </c>
      <c r="F910" s="194" t="s">
        <v>1532</v>
      </c>
      <c r="G910" s="195" t="s">
        <v>172</v>
      </c>
      <c r="H910" s="196">
        <v>18.855</v>
      </c>
      <c r="I910" s="197"/>
      <c r="J910" s="198">
        <f>ROUND(I910*H910,2)</f>
        <v>0</v>
      </c>
      <c r="K910" s="194" t="s">
        <v>156</v>
      </c>
      <c r="L910" s="62"/>
      <c r="M910" s="199" t="s">
        <v>23</v>
      </c>
      <c r="N910" s="200" t="s">
        <v>45</v>
      </c>
      <c r="O910" s="43"/>
      <c r="P910" s="201">
        <f>O910*H910</f>
        <v>0</v>
      </c>
      <c r="Q910" s="201">
        <v>5.9999999999999995E-4</v>
      </c>
      <c r="R910" s="201">
        <f>Q910*H910</f>
        <v>1.1312999999999998E-2</v>
      </c>
      <c r="S910" s="201">
        <v>0</v>
      </c>
      <c r="T910" s="202">
        <f>S910*H910</f>
        <v>0</v>
      </c>
      <c r="AR910" s="24" t="s">
        <v>234</v>
      </c>
      <c r="AT910" s="24" t="s">
        <v>152</v>
      </c>
      <c r="AU910" s="24" t="s">
        <v>158</v>
      </c>
      <c r="AY910" s="24" t="s">
        <v>150</v>
      </c>
      <c r="BE910" s="203">
        <f>IF(N910="základní",J910,0)</f>
        <v>0</v>
      </c>
      <c r="BF910" s="203">
        <f>IF(N910="snížená",J910,0)</f>
        <v>0</v>
      </c>
      <c r="BG910" s="203">
        <f>IF(N910="zákl. přenesená",J910,0)</f>
        <v>0</v>
      </c>
      <c r="BH910" s="203">
        <f>IF(N910="sníž. přenesená",J910,0)</f>
        <v>0</v>
      </c>
      <c r="BI910" s="203">
        <f>IF(N910="nulová",J910,0)</f>
        <v>0</v>
      </c>
      <c r="BJ910" s="24" t="s">
        <v>158</v>
      </c>
      <c r="BK910" s="203">
        <f>ROUND(I910*H910,2)</f>
        <v>0</v>
      </c>
      <c r="BL910" s="24" t="s">
        <v>234</v>
      </c>
      <c r="BM910" s="24" t="s">
        <v>1533</v>
      </c>
    </row>
    <row r="911" spans="2:65" s="11" customFormat="1" ht="13.5">
      <c r="B911" s="204"/>
      <c r="C911" s="205"/>
      <c r="D911" s="206" t="s">
        <v>160</v>
      </c>
      <c r="E911" s="207" t="s">
        <v>23</v>
      </c>
      <c r="F911" s="208" t="s">
        <v>1534</v>
      </c>
      <c r="G911" s="205"/>
      <c r="H911" s="209">
        <v>18.855</v>
      </c>
      <c r="I911" s="210"/>
      <c r="J911" s="205"/>
      <c r="K911" s="205"/>
      <c r="L911" s="211"/>
      <c r="M911" s="212"/>
      <c r="N911" s="213"/>
      <c r="O911" s="213"/>
      <c r="P911" s="213"/>
      <c r="Q911" s="213"/>
      <c r="R911" s="213"/>
      <c r="S911" s="213"/>
      <c r="T911" s="214"/>
      <c r="AT911" s="215" t="s">
        <v>160</v>
      </c>
      <c r="AU911" s="215" t="s">
        <v>158</v>
      </c>
      <c r="AV911" s="11" t="s">
        <v>158</v>
      </c>
      <c r="AW911" s="11" t="s">
        <v>36</v>
      </c>
      <c r="AX911" s="11" t="s">
        <v>78</v>
      </c>
      <c r="AY911" s="215" t="s">
        <v>150</v>
      </c>
    </row>
    <row r="912" spans="2:65" s="1" customFormat="1" ht="16.5" customHeight="1">
      <c r="B912" s="42"/>
      <c r="C912" s="237" t="s">
        <v>1535</v>
      </c>
      <c r="D912" s="237" t="s">
        <v>228</v>
      </c>
      <c r="E912" s="238" t="s">
        <v>1536</v>
      </c>
      <c r="F912" s="239" t="s">
        <v>1537</v>
      </c>
      <c r="G912" s="240" t="s">
        <v>172</v>
      </c>
      <c r="H912" s="241">
        <v>19.231999999999999</v>
      </c>
      <c r="I912" s="242"/>
      <c r="J912" s="243">
        <f>ROUND(I912*H912,2)</f>
        <v>0</v>
      </c>
      <c r="K912" s="239" t="s">
        <v>156</v>
      </c>
      <c r="L912" s="244"/>
      <c r="M912" s="245" t="s">
        <v>23</v>
      </c>
      <c r="N912" s="246" t="s">
        <v>45</v>
      </c>
      <c r="O912" s="43"/>
      <c r="P912" s="201">
        <f>O912*H912</f>
        <v>0</v>
      </c>
      <c r="Q912" s="201">
        <v>1.7999999999999999E-2</v>
      </c>
      <c r="R912" s="201">
        <f>Q912*H912</f>
        <v>0.34617599999999998</v>
      </c>
      <c r="S912" s="201">
        <v>0</v>
      </c>
      <c r="T912" s="202">
        <f>S912*H912</f>
        <v>0</v>
      </c>
      <c r="AR912" s="24" t="s">
        <v>312</v>
      </c>
      <c r="AT912" s="24" t="s">
        <v>228</v>
      </c>
      <c r="AU912" s="24" t="s">
        <v>158</v>
      </c>
      <c r="AY912" s="24" t="s">
        <v>150</v>
      </c>
      <c r="BE912" s="203">
        <f>IF(N912="základní",J912,0)</f>
        <v>0</v>
      </c>
      <c r="BF912" s="203">
        <f>IF(N912="snížená",J912,0)</f>
        <v>0</v>
      </c>
      <c r="BG912" s="203">
        <f>IF(N912="zákl. přenesená",J912,0)</f>
        <v>0</v>
      </c>
      <c r="BH912" s="203">
        <f>IF(N912="sníž. přenesená",J912,0)</f>
        <v>0</v>
      </c>
      <c r="BI912" s="203">
        <f>IF(N912="nulová",J912,0)</f>
        <v>0</v>
      </c>
      <c r="BJ912" s="24" t="s">
        <v>158</v>
      </c>
      <c r="BK912" s="203">
        <f>ROUND(I912*H912,2)</f>
        <v>0</v>
      </c>
      <c r="BL912" s="24" t="s">
        <v>234</v>
      </c>
      <c r="BM912" s="24" t="s">
        <v>1538</v>
      </c>
    </row>
    <row r="913" spans="2:65" s="11" customFormat="1" ht="13.5">
      <c r="B913" s="204"/>
      <c r="C913" s="205"/>
      <c r="D913" s="206" t="s">
        <v>160</v>
      </c>
      <c r="E913" s="205"/>
      <c r="F913" s="208" t="s">
        <v>1539</v>
      </c>
      <c r="G913" s="205"/>
      <c r="H913" s="209">
        <v>19.231999999999999</v>
      </c>
      <c r="I913" s="210"/>
      <c r="J913" s="205"/>
      <c r="K913" s="205"/>
      <c r="L913" s="211"/>
      <c r="M913" s="212"/>
      <c r="N913" s="213"/>
      <c r="O913" s="213"/>
      <c r="P913" s="213"/>
      <c r="Q913" s="213"/>
      <c r="R913" s="213"/>
      <c r="S913" s="213"/>
      <c r="T913" s="214"/>
      <c r="AT913" s="215" t="s">
        <v>160</v>
      </c>
      <c r="AU913" s="215" t="s">
        <v>158</v>
      </c>
      <c r="AV913" s="11" t="s">
        <v>158</v>
      </c>
      <c r="AW913" s="11" t="s">
        <v>6</v>
      </c>
      <c r="AX913" s="11" t="s">
        <v>78</v>
      </c>
      <c r="AY913" s="215" t="s">
        <v>150</v>
      </c>
    </row>
    <row r="914" spans="2:65" s="1" customFormat="1" ht="25.5" customHeight="1">
      <c r="B914" s="42"/>
      <c r="C914" s="192" t="s">
        <v>1540</v>
      </c>
      <c r="D914" s="192" t="s">
        <v>152</v>
      </c>
      <c r="E914" s="193" t="s">
        <v>1541</v>
      </c>
      <c r="F914" s="194" t="s">
        <v>1542</v>
      </c>
      <c r="G914" s="195" t="s">
        <v>172</v>
      </c>
      <c r="H914" s="196">
        <v>1.0249999999999999</v>
      </c>
      <c r="I914" s="197"/>
      <c r="J914" s="198">
        <f>ROUND(I914*H914,2)</f>
        <v>0</v>
      </c>
      <c r="K914" s="194" t="s">
        <v>156</v>
      </c>
      <c r="L914" s="62"/>
      <c r="M914" s="199" t="s">
        <v>23</v>
      </c>
      <c r="N914" s="200" t="s">
        <v>45</v>
      </c>
      <c r="O914" s="43"/>
      <c r="P914" s="201">
        <f>O914*H914</f>
        <v>0</v>
      </c>
      <c r="Q914" s="201">
        <v>0</v>
      </c>
      <c r="R914" s="201">
        <f>Q914*H914</f>
        <v>0</v>
      </c>
      <c r="S914" s="201">
        <v>1.75E-3</v>
      </c>
      <c r="T914" s="202">
        <f>S914*H914</f>
        <v>1.79375E-3</v>
      </c>
      <c r="AR914" s="24" t="s">
        <v>234</v>
      </c>
      <c r="AT914" s="24" t="s">
        <v>152</v>
      </c>
      <c r="AU914" s="24" t="s">
        <v>158</v>
      </c>
      <c r="AY914" s="24" t="s">
        <v>150</v>
      </c>
      <c r="BE914" s="203">
        <f>IF(N914="základní",J914,0)</f>
        <v>0</v>
      </c>
      <c r="BF914" s="203">
        <f>IF(N914="snížená",J914,0)</f>
        <v>0</v>
      </c>
      <c r="BG914" s="203">
        <f>IF(N914="zákl. přenesená",J914,0)</f>
        <v>0</v>
      </c>
      <c r="BH914" s="203">
        <f>IF(N914="sníž. přenesená",J914,0)</f>
        <v>0</v>
      </c>
      <c r="BI914" s="203">
        <f>IF(N914="nulová",J914,0)</f>
        <v>0</v>
      </c>
      <c r="BJ914" s="24" t="s">
        <v>158</v>
      </c>
      <c r="BK914" s="203">
        <f>ROUND(I914*H914,2)</f>
        <v>0</v>
      </c>
      <c r="BL914" s="24" t="s">
        <v>234</v>
      </c>
      <c r="BM914" s="24" t="s">
        <v>1543</v>
      </c>
    </row>
    <row r="915" spans="2:65" s="11" customFormat="1" ht="13.5">
      <c r="B915" s="204"/>
      <c r="C915" s="205"/>
      <c r="D915" s="206" t="s">
        <v>160</v>
      </c>
      <c r="E915" s="207" t="s">
        <v>23</v>
      </c>
      <c r="F915" s="208" t="s">
        <v>1544</v>
      </c>
      <c r="G915" s="205"/>
      <c r="H915" s="209">
        <v>1.0249999999999999</v>
      </c>
      <c r="I915" s="210"/>
      <c r="J915" s="205"/>
      <c r="K915" s="205"/>
      <c r="L915" s="211"/>
      <c r="M915" s="212"/>
      <c r="N915" s="213"/>
      <c r="O915" s="213"/>
      <c r="P915" s="213"/>
      <c r="Q915" s="213"/>
      <c r="R915" s="213"/>
      <c r="S915" s="213"/>
      <c r="T915" s="214"/>
      <c r="AT915" s="215" t="s">
        <v>160</v>
      </c>
      <c r="AU915" s="215" t="s">
        <v>158</v>
      </c>
      <c r="AV915" s="11" t="s">
        <v>158</v>
      </c>
      <c r="AW915" s="11" t="s">
        <v>36</v>
      </c>
      <c r="AX915" s="11" t="s">
        <v>78</v>
      </c>
      <c r="AY915" s="215" t="s">
        <v>150</v>
      </c>
    </row>
    <row r="916" spans="2:65" s="1" customFormat="1" ht="25.5" customHeight="1">
      <c r="B916" s="42"/>
      <c r="C916" s="192" t="s">
        <v>1545</v>
      </c>
      <c r="D916" s="192" t="s">
        <v>152</v>
      </c>
      <c r="E916" s="193" t="s">
        <v>1546</v>
      </c>
      <c r="F916" s="194" t="s">
        <v>1547</v>
      </c>
      <c r="G916" s="195" t="s">
        <v>172</v>
      </c>
      <c r="H916" s="196">
        <v>7.1150000000000002</v>
      </c>
      <c r="I916" s="197"/>
      <c r="J916" s="198">
        <f>ROUND(I916*H916,2)</f>
        <v>0</v>
      </c>
      <c r="K916" s="194" t="s">
        <v>156</v>
      </c>
      <c r="L916" s="62"/>
      <c r="M916" s="199" t="s">
        <v>23</v>
      </c>
      <c r="N916" s="200" t="s">
        <v>45</v>
      </c>
      <c r="O916" s="43"/>
      <c r="P916" s="201">
        <f>O916*H916</f>
        <v>0</v>
      </c>
      <c r="Q916" s="201">
        <v>0</v>
      </c>
      <c r="R916" s="201">
        <f>Q916*H916</f>
        <v>0</v>
      </c>
      <c r="S916" s="201">
        <v>5.3E-3</v>
      </c>
      <c r="T916" s="202">
        <f>S916*H916</f>
        <v>3.77095E-2</v>
      </c>
      <c r="AR916" s="24" t="s">
        <v>234</v>
      </c>
      <c r="AT916" s="24" t="s">
        <v>152</v>
      </c>
      <c r="AU916" s="24" t="s">
        <v>158</v>
      </c>
      <c r="AY916" s="24" t="s">
        <v>150</v>
      </c>
      <c r="BE916" s="203">
        <f>IF(N916="základní",J916,0)</f>
        <v>0</v>
      </c>
      <c r="BF916" s="203">
        <f>IF(N916="snížená",J916,0)</f>
        <v>0</v>
      </c>
      <c r="BG916" s="203">
        <f>IF(N916="zákl. přenesená",J916,0)</f>
        <v>0</v>
      </c>
      <c r="BH916" s="203">
        <f>IF(N916="sníž. přenesená",J916,0)</f>
        <v>0</v>
      </c>
      <c r="BI916" s="203">
        <f>IF(N916="nulová",J916,0)</f>
        <v>0</v>
      </c>
      <c r="BJ916" s="24" t="s">
        <v>158</v>
      </c>
      <c r="BK916" s="203">
        <f>ROUND(I916*H916,2)</f>
        <v>0</v>
      </c>
      <c r="BL916" s="24" t="s">
        <v>234</v>
      </c>
      <c r="BM916" s="24" t="s">
        <v>1548</v>
      </c>
    </row>
    <row r="917" spans="2:65" s="11" customFormat="1" ht="13.5">
      <c r="B917" s="204"/>
      <c r="C917" s="205"/>
      <c r="D917" s="206" t="s">
        <v>160</v>
      </c>
      <c r="E917" s="207" t="s">
        <v>23</v>
      </c>
      <c r="F917" s="208" t="s">
        <v>1549</v>
      </c>
      <c r="G917" s="205"/>
      <c r="H917" s="209">
        <v>0.61499999999999999</v>
      </c>
      <c r="I917" s="210"/>
      <c r="J917" s="205"/>
      <c r="K917" s="205"/>
      <c r="L917" s="211"/>
      <c r="M917" s="212"/>
      <c r="N917" s="213"/>
      <c r="O917" s="213"/>
      <c r="P917" s="213"/>
      <c r="Q917" s="213"/>
      <c r="R917" s="213"/>
      <c r="S917" s="213"/>
      <c r="T917" s="214"/>
      <c r="AT917" s="215" t="s">
        <v>160</v>
      </c>
      <c r="AU917" s="215" t="s">
        <v>158</v>
      </c>
      <c r="AV917" s="11" t="s">
        <v>158</v>
      </c>
      <c r="AW917" s="11" t="s">
        <v>36</v>
      </c>
      <c r="AX917" s="11" t="s">
        <v>73</v>
      </c>
      <c r="AY917" s="215" t="s">
        <v>150</v>
      </c>
    </row>
    <row r="918" spans="2:65" s="11" customFormat="1" ht="13.5">
      <c r="B918" s="204"/>
      <c r="C918" s="205"/>
      <c r="D918" s="206" t="s">
        <v>160</v>
      </c>
      <c r="E918" s="207" t="s">
        <v>23</v>
      </c>
      <c r="F918" s="208" t="s">
        <v>1550</v>
      </c>
      <c r="G918" s="205"/>
      <c r="H918" s="209">
        <v>6.5</v>
      </c>
      <c r="I918" s="210"/>
      <c r="J918" s="205"/>
      <c r="K918" s="205"/>
      <c r="L918" s="211"/>
      <c r="M918" s="212"/>
      <c r="N918" s="213"/>
      <c r="O918" s="213"/>
      <c r="P918" s="213"/>
      <c r="Q918" s="213"/>
      <c r="R918" s="213"/>
      <c r="S918" s="213"/>
      <c r="T918" s="214"/>
      <c r="AT918" s="215" t="s">
        <v>160</v>
      </c>
      <c r="AU918" s="215" t="s">
        <v>158</v>
      </c>
      <c r="AV918" s="11" t="s">
        <v>158</v>
      </c>
      <c r="AW918" s="11" t="s">
        <v>36</v>
      </c>
      <c r="AX918" s="11" t="s">
        <v>73</v>
      </c>
      <c r="AY918" s="215" t="s">
        <v>150</v>
      </c>
    </row>
    <row r="919" spans="2:65" s="12" customFormat="1" ht="13.5">
      <c r="B919" s="216"/>
      <c r="C919" s="217"/>
      <c r="D919" s="206" t="s">
        <v>160</v>
      </c>
      <c r="E919" s="218" t="s">
        <v>23</v>
      </c>
      <c r="F919" s="219" t="s">
        <v>163</v>
      </c>
      <c r="G919" s="217"/>
      <c r="H919" s="220">
        <v>7.1150000000000002</v>
      </c>
      <c r="I919" s="221"/>
      <c r="J919" s="217"/>
      <c r="K919" s="217"/>
      <c r="L919" s="222"/>
      <c r="M919" s="223"/>
      <c r="N919" s="224"/>
      <c r="O919" s="224"/>
      <c r="P919" s="224"/>
      <c r="Q919" s="224"/>
      <c r="R919" s="224"/>
      <c r="S919" s="224"/>
      <c r="T919" s="225"/>
      <c r="AT919" s="226" t="s">
        <v>160</v>
      </c>
      <c r="AU919" s="226" t="s">
        <v>158</v>
      </c>
      <c r="AV919" s="12" t="s">
        <v>157</v>
      </c>
      <c r="AW919" s="12" t="s">
        <v>36</v>
      </c>
      <c r="AX919" s="12" t="s">
        <v>78</v>
      </c>
      <c r="AY919" s="226" t="s">
        <v>150</v>
      </c>
    </row>
    <row r="920" spans="2:65" s="1" customFormat="1" ht="38.25" customHeight="1">
      <c r="B920" s="42"/>
      <c r="C920" s="192" t="s">
        <v>1551</v>
      </c>
      <c r="D920" s="192" t="s">
        <v>152</v>
      </c>
      <c r="E920" s="193" t="s">
        <v>1552</v>
      </c>
      <c r="F920" s="194" t="s">
        <v>1553</v>
      </c>
      <c r="G920" s="195" t="s">
        <v>172</v>
      </c>
      <c r="H920" s="196">
        <v>5.351</v>
      </c>
      <c r="I920" s="197"/>
      <c r="J920" s="198">
        <f>ROUND(I920*H920,2)</f>
        <v>0</v>
      </c>
      <c r="K920" s="194" t="s">
        <v>156</v>
      </c>
      <c r="L920" s="62"/>
      <c r="M920" s="199" t="s">
        <v>23</v>
      </c>
      <c r="N920" s="200" t="s">
        <v>45</v>
      </c>
      <c r="O920" s="43"/>
      <c r="P920" s="201">
        <f>O920*H920</f>
        <v>0</v>
      </c>
      <c r="Q920" s="201">
        <v>3.1E-4</v>
      </c>
      <c r="R920" s="201">
        <f>Q920*H920</f>
        <v>1.6588099999999999E-3</v>
      </c>
      <c r="S920" s="201">
        <v>0</v>
      </c>
      <c r="T920" s="202">
        <f>S920*H920</f>
        <v>0</v>
      </c>
      <c r="AR920" s="24" t="s">
        <v>234</v>
      </c>
      <c r="AT920" s="24" t="s">
        <v>152</v>
      </c>
      <c r="AU920" s="24" t="s">
        <v>158</v>
      </c>
      <c r="AY920" s="24" t="s">
        <v>150</v>
      </c>
      <c r="BE920" s="203">
        <f>IF(N920="základní",J920,0)</f>
        <v>0</v>
      </c>
      <c r="BF920" s="203">
        <f>IF(N920="snížená",J920,0)</f>
        <v>0</v>
      </c>
      <c r="BG920" s="203">
        <f>IF(N920="zákl. přenesená",J920,0)</f>
        <v>0</v>
      </c>
      <c r="BH920" s="203">
        <f>IF(N920="sníž. přenesená",J920,0)</f>
        <v>0</v>
      </c>
      <c r="BI920" s="203">
        <f>IF(N920="nulová",J920,0)</f>
        <v>0</v>
      </c>
      <c r="BJ920" s="24" t="s">
        <v>158</v>
      </c>
      <c r="BK920" s="203">
        <f>ROUND(I920*H920,2)</f>
        <v>0</v>
      </c>
      <c r="BL920" s="24" t="s">
        <v>234</v>
      </c>
      <c r="BM920" s="24" t="s">
        <v>1554</v>
      </c>
    </row>
    <row r="921" spans="2:65" s="11" customFormat="1" ht="13.5">
      <c r="B921" s="204"/>
      <c r="C921" s="205"/>
      <c r="D921" s="206" t="s">
        <v>160</v>
      </c>
      <c r="E921" s="207" t="s">
        <v>23</v>
      </c>
      <c r="F921" s="208" t="s">
        <v>1448</v>
      </c>
      <c r="G921" s="205"/>
      <c r="H921" s="209">
        <v>5.351</v>
      </c>
      <c r="I921" s="210"/>
      <c r="J921" s="205"/>
      <c r="K921" s="205"/>
      <c r="L921" s="211"/>
      <c r="M921" s="212"/>
      <c r="N921" s="213"/>
      <c r="O921" s="213"/>
      <c r="P921" s="213"/>
      <c r="Q921" s="213"/>
      <c r="R921" s="213"/>
      <c r="S921" s="213"/>
      <c r="T921" s="214"/>
      <c r="AT921" s="215" t="s">
        <v>160</v>
      </c>
      <c r="AU921" s="215" t="s">
        <v>158</v>
      </c>
      <c r="AV921" s="11" t="s">
        <v>158</v>
      </c>
      <c r="AW921" s="11" t="s">
        <v>36</v>
      </c>
      <c r="AX921" s="11" t="s">
        <v>78</v>
      </c>
      <c r="AY921" s="215" t="s">
        <v>150</v>
      </c>
    </row>
    <row r="922" spans="2:65" s="1" customFormat="1" ht="16.5" customHeight="1">
      <c r="B922" s="42"/>
      <c r="C922" s="237" t="s">
        <v>1555</v>
      </c>
      <c r="D922" s="237" t="s">
        <v>228</v>
      </c>
      <c r="E922" s="238" t="s">
        <v>1556</v>
      </c>
      <c r="F922" s="239" t="s">
        <v>1557</v>
      </c>
      <c r="G922" s="240" t="s">
        <v>172</v>
      </c>
      <c r="H922" s="241">
        <v>5.4580000000000002</v>
      </c>
      <c r="I922" s="242"/>
      <c r="J922" s="243">
        <f>ROUND(I922*H922,2)</f>
        <v>0</v>
      </c>
      <c r="K922" s="239" t="s">
        <v>23</v>
      </c>
      <c r="L922" s="244"/>
      <c r="M922" s="245" t="s">
        <v>23</v>
      </c>
      <c r="N922" s="246" t="s">
        <v>45</v>
      </c>
      <c r="O922" s="43"/>
      <c r="P922" s="201">
        <f>O922*H922</f>
        <v>0</v>
      </c>
      <c r="Q922" s="201">
        <v>3.2000000000000001E-2</v>
      </c>
      <c r="R922" s="201">
        <f>Q922*H922</f>
        <v>0.17465600000000001</v>
      </c>
      <c r="S922" s="201">
        <v>0</v>
      </c>
      <c r="T922" s="202">
        <f>S922*H922</f>
        <v>0</v>
      </c>
      <c r="AR922" s="24" t="s">
        <v>312</v>
      </c>
      <c r="AT922" s="24" t="s">
        <v>228</v>
      </c>
      <c r="AU922" s="24" t="s">
        <v>158</v>
      </c>
      <c r="AY922" s="24" t="s">
        <v>150</v>
      </c>
      <c r="BE922" s="203">
        <f>IF(N922="základní",J922,0)</f>
        <v>0</v>
      </c>
      <c r="BF922" s="203">
        <f>IF(N922="snížená",J922,0)</f>
        <v>0</v>
      </c>
      <c r="BG922" s="203">
        <f>IF(N922="zákl. přenesená",J922,0)</f>
        <v>0</v>
      </c>
      <c r="BH922" s="203">
        <f>IF(N922="sníž. přenesená",J922,0)</f>
        <v>0</v>
      </c>
      <c r="BI922" s="203">
        <f>IF(N922="nulová",J922,0)</f>
        <v>0</v>
      </c>
      <c r="BJ922" s="24" t="s">
        <v>158</v>
      </c>
      <c r="BK922" s="203">
        <f>ROUND(I922*H922,2)</f>
        <v>0</v>
      </c>
      <c r="BL922" s="24" t="s">
        <v>234</v>
      </c>
      <c r="BM922" s="24" t="s">
        <v>1558</v>
      </c>
    </row>
    <row r="923" spans="2:65" s="11" customFormat="1" ht="13.5">
      <c r="B923" s="204"/>
      <c r="C923" s="205"/>
      <c r="D923" s="206" t="s">
        <v>160</v>
      </c>
      <c r="E923" s="205"/>
      <c r="F923" s="208" t="s">
        <v>1559</v>
      </c>
      <c r="G923" s="205"/>
      <c r="H923" s="209">
        <v>5.4580000000000002</v>
      </c>
      <c r="I923" s="210"/>
      <c r="J923" s="205"/>
      <c r="K923" s="205"/>
      <c r="L923" s="211"/>
      <c r="M923" s="212"/>
      <c r="N923" s="213"/>
      <c r="O923" s="213"/>
      <c r="P923" s="213"/>
      <c r="Q923" s="213"/>
      <c r="R923" s="213"/>
      <c r="S923" s="213"/>
      <c r="T923" s="214"/>
      <c r="AT923" s="215" t="s">
        <v>160</v>
      </c>
      <c r="AU923" s="215" t="s">
        <v>158</v>
      </c>
      <c r="AV923" s="11" t="s">
        <v>158</v>
      </c>
      <c r="AW923" s="11" t="s">
        <v>6</v>
      </c>
      <c r="AX923" s="11" t="s">
        <v>78</v>
      </c>
      <c r="AY923" s="215" t="s">
        <v>150</v>
      </c>
    </row>
    <row r="924" spans="2:65" s="1" customFormat="1" ht="16.5" customHeight="1">
      <c r="B924" s="42"/>
      <c r="C924" s="192" t="s">
        <v>1560</v>
      </c>
      <c r="D924" s="192" t="s">
        <v>152</v>
      </c>
      <c r="E924" s="193" t="s">
        <v>1561</v>
      </c>
      <c r="F924" s="194" t="s">
        <v>1562</v>
      </c>
      <c r="G924" s="195" t="s">
        <v>1401</v>
      </c>
      <c r="H924" s="258"/>
      <c r="I924" s="197"/>
      <c r="J924" s="198">
        <f>ROUND(I924*H924,2)</f>
        <v>0</v>
      </c>
      <c r="K924" s="194" t="s">
        <v>156</v>
      </c>
      <c r="L924" s="62"/>
      <c r="M924" s="199" t="s">
        <v>23</v>
      </c>
      <c r="N924" s="200" t="s">
        <v>45</v>
      </c>
      <c r="O924" s="43"/>
      <c r="P924" s="201">
        <f>O924*H924</f>
        <v>0</v>
      </c>
      <c r="Q924" s="201">
        <v>0</v>
      </c>
      <c r="R924" s="201">
        <f>Q924*H924</f>
        <v>0</v>
      </c>
      <c r="S924" s="201">
        <v>0</v>
      </c>
      <c r="T924" s="202">
        <f>S924*H924</f>
        <v>0</v>
      </c>
      <c r="AR924" s="24" t="s">
        <v>234</v>
      </c>
      <c r="AT924" s="24" t="s">
        <v>152</v>
      </c>
      <c r="AU924" s="24" t="s">
        <v>158</v>
      </c>
      <c r="AY924" s="24" t="s">
        <v>150</v>
      </c>
      <c r="BE924" s="203">
        <f>IF(N924="základní",J924,0)</f>
        <v>0</v>
      </c>
      <c r="BF924" s="203">
        <f>IF(N924="snížená",J924,0)</f>
        <v>0</v>
      </c>
      <c r="BG924" s="203">
        <f>IF(N924="zákl. přenesená",J924,0)</f>
        <v>0</v>
      </c>
      <c r="BH924" s="203">
        <f>IF(N924="sníž. přenesená",J924,0)</f>
        <v>0</v>
      </c>
      <c r="BI924" s="203">
        <f>IF(N924="nulová",J924,0)</f>
        <v>0</v>
      </c>
      <c r="BJ924" s="24" t="s">
        <v>158</v>
      </c>
      <c r="BK924" s="203">
        <f>ROUND(I924*H924,2)</f>
        <v>0</v>
      </c>
      <c r="BL924" s="24" t="s">
        <v>234</v>
      </c>
      <c r="BM924" s="24" t="s">
        <v>1563</v>
      </c>
    </row>
    <row r="925" spans="2:65" s="10" customFormat="1" ht="29.85" customHeight="1">
      <c r="B925" s="176"/>
      <c r="C925" s="177"/>
      <c r="D925" s="178" t="s">
        <v>72</v>
      </c>
      <c r="E925" s="190" t="s">
        <v>1564</v>
      </c>
      <c r="F925" s="190" t="s">
        <v>1565</v>
      </c>
      <c r="G925" s="177"/>
      <c r="H925" s="177"/>
      <c r="I925" s="180"/>
      <c r="J925" s="191">
        <f>BK925</f>
        <v>0</v>
      </c>
      <c r="K925" s="177"/>
      <c r="L925" s="182"/>
      <c r="M925" s="183"/>
      <c r="N925" s="184"/>
      <c r="O925" s="184"/>
      <c r="P925" s="185">
        <f>SUM(P926:P947)</f>
        <v>0</v>
      </c>
      <c r="Q925" s="184"/>
      <c r="R925" s="185">
        <f>SUM(R926:R947)</f>
        <v>0.40742999999999996</v>
      </c>
      <c r="S925" s="184"/>
      <c r="T925" s="186">
        <f>SUM(T926:T947)</f>
        <v>0.30649999999999999</v>
      </c>
      <c r="AR925" s="187" t="s">
        <v>158</v>
      </c>
      <c r="AT925" s="188" t="s">
        <v>72</v>
      </c>
      <c r="AU925" s="188" t="s">
        <v>78</v>
      </c>
      <c r="AY925" s="187" t="s">
        <v>150</v>
      </c>
      <c r="BK925" s="189">
        <f>SUM(BK926:BK947)</f>
        <v>0</v>
      </c>
    </row>
    <row r="926" spans="2:65" s="1" customFormat="1" ht="25.5" customHeight="1">
      <c r="B926" s="42"/>
      <c r="C926" s="192" t="s">
        <v>1566</v>
      </c>
      <c r="D926" s="192" t="s">
        <v>152</v>
      </c>
      <c r="E926" s="193" t="s">
        <v>1567</v>
      </c>
      <c r="F926" s="194" t="s">
        <v>1568</v>
      </c>
      <c r="G926" s="195" t="s">
        <v>277</v>
      </c>
      <c r="H926" s="196">
        <v>1</v>
      </c>
      <c r="I926" s="197"/>
      <c r="J926" s="198">
        <f>ROUND(I926*H926,2)</f>
        <v>0</v>
      </c>
      <c r="K926" s="194" t="s">
        <v>23</v>
      </c>
      <c r="L926" s="62"/>
      <c r="M926" s="199" t="s">
        <v>23</v>
      </c>
      <c r="N926" s="200" t="s">
        <v>45</v>
      </c>
      <c r="O926" s="43"/>
      <c r="P926" s="201">
        <f>O926*H926</f>
        <v>0</v>
      </c>
      <c r="Q926" s="201">
        <v>0.2525</v>
      </c>
      <c r="R926" s="201">
        <f>Q926*H926</f>
        <v>0.2525</v>
      </c>
      <c r="S926" s="201">
        <v>0</v>
      </c>
      <c r="T926" s="202">
        <f>S926*H926</f>
        <v>0</v>
      </c>
      <c r="AR926" s="24" t="s">
        <v>234</v>
      </c>
      <c r="AT926" s="24" t="s">
        <v>152</v>
      </c>
      <c r="AU926" s="24" t="s">
        <v>158</v>
      </c>
      <c r="AY926" s="24" t="s">
        <v>150</v>
      </c>
      <c r="BE926" s="203">
        <f>IF(N926="základní",J926,0)</f>
        <v>0</v>
      </c>
      <c r="BF926" s="203">
        <f>IF(N926="snížená",J926,0)</f>
        <v>0</v>
      </c>
      <c r="BG926" s="203">
        <f>IF(N926="zákl. přenesená",J926,0)</f>
        <v>0</v>
      </c>
      <c r="BH926" s="203">
        <f>IF(N926="sníž. přenesená",J926,0)</f>
        <v>0</v>
      </c>
      <c r="BI926" s="203">
        <f>IF(N926="nulová",J926,0)</f>
        <v>0</v>
      </c>
      <c r="BJ926" s="24" t="s">
        <v>158</v>
      </c>
      <c r="BK926" s="203">
        <f>ROUND(I926*H926,2)</f>
        <v>0</v>
      </c>
      <c r="BL926" s="24" t="s">
        <v>234</v>
      </c>
      <c r="BM926" s="24" t="s">
        <v>1569</v>
      </c>
    </row>
    <row r="927" spans="2:65" s="1" customFormat="1" ht="16.5" customHeight="1">
      <c r="B927" s="42"/>
      <c r="C927" s="192" t="s">
        <v>1570</v>
      </c>
      <c r="D927" s="192" t="s">
        <v>152</v>
      </c>
      <c r="E927" s="193" t="s">
        <v>1571</v>
      </c>
      <c r="F927" s="194" t="s">
        <v>1572</v>
      </c>
      <c r="G927" s="195" t="s">
        <v>277</v>
      </c>
      <c r="H927" s="196">
        <v>6</v>
      </c>
      <c r="I927" s="197"/>
      <c r="J927" s="198">
        <f>ROUND(I927*H927,2)</f>
        <v>0</v>
      </c>
      <c r="K927" s="194" t="s">
        <v>156</v>
      </c>
      <c r="L927" s="62"/>
      <c r="M927" s="199" t="s">
        <v>23</v>
      </c>
      <c r="N927" s="200" t="s">
        <v>45</v>
      </c>
      <c r="O927" s="43"/>
      <c r="P927" s="201">
        <f>O927*H927</f>
        <v>0</v>
      </c>
      <c r="Q927" s="201">
        <v>1.8400000000000001E-3</v>
      </c>
      <c r="R927" s="201">
        <f>Q927*H927</f>
        <v>1.1040000000000001E-2</v>
      </c>
      <c r="S927" s="201">
        <v>0</v>
      </c>
      <c r="T927" s="202">
        <f>S927*H927</f>
        <v>0</v>
      </c>
      <c r="AR927" s="24" t="s">
        <v>234</v>
      </c>
      <c r="AT927" s="24" t="s">
        <v>152</v>
      </c>
      <c r="AU927" s="24" t="s">
        <v>158</v>
      </c>
      <c r="AY927" s="24" t="s">
        <v>150</v>
      </c>
      <c r="BE927" s="203">
        <f>IF(N927="základní",J927,0)</f>
        <v>0</v>
      </c>
      <c r="BF927" s="203">
        <f>IF(N927="snížená",J927,0)</f>
        <v>0</v>
      </c>
      <c r="BG927" s="203">
        <f>IF(N927="zákl. přenesená",J927,0)</f>
        <v>0</v>
      </c>
      <c r="BH927" s="203">
        <f>IF(N927="sníž. přenesená",J927,0)</f>
        <v>0</v>
      </c>
      <c r="BI927" s="203">
        <f>IF(N927="nulová",J927,0)</f>
        <v>0</v>
      </c>
      <c r="BJ927" s="24" t="s">
        <v>158</v>
      </c>
      <c r="BK927" s="203">
        <f>ROUND(I927*H927,2)</f>
        <v>0</v>
      </c>
      <c r="BL927" s="24" t="s">
        <v>234</v>
      </c>
      <c r="BM927" s="24" t="s">
        <v>1573</v>
      </c>
    </row>
    <row r="928" spans="2:65" s="1" customFormat="1" ht="16.5" customHeight="1">
      <c r="B928" s="42"/>
      <c r="C928" s="192" t="s">
        <v>1574</v>
      </c>
      <c r="D928" s="192" t="s">
        <v>152</v>
      </c>
      <c r="E928" s="193" t="s">
        <v>1575</v>
      </c>
      <c r="F928" s="194" t="s">
        <v>1576</v>
      </c>
      <c r="G928" s="195" t="s">
        <v>330</v>
      </c>
      <c r="H928" s="196">
        <v>10</v>
      </c>
      <c r="I928" s="197"/>
      <c r="J928" s="198">
        <f>ROUND(I928*H928,2)</f>
        <v>0</v>
      </c>
      <c r="K928" s="194" t="s">
        <v>156</v>
      </c>
      <c r="L928" s="62"/>
      <c r="M928" s="199" t="s">
        <v>23</v>
      </c>
      <c r="N928" s="200" t="s">
        <v>45</v>
      </c>
      <c r="O928" s="43"/>
      <c r="P928" s="201">
        <f>O928*H928</f>
        <v>0</v>
      </c>
      <c r="Q928" s="201">
        <v>0</v>
      </c>
      <c r="R928" s="201">
        <f>Q928*H928</f>
        <v>0</v>
      </c>
      <c r="S928" s="201">
        <v>3.065E-2</v>
      </c>
      <c r="T928" s="202">
        <f>S928*H928</f>
        <v>0.30649999999999999</v>
      </c>
      <c r="AR928" s="24" t="s">
        <v>234</v>
      </c>
      <c r="AT928" s="24" t="s">
        <v>152</v>
      </c>
      <c r="AU928" s="24" t="s">
        <v>158</v>
      </c>
      <c r="AY928" s="24" t="s">
        <v>150</v>
      </c>
      <c r="BE928" s="203">
        <f>IF(N928="základní",J928,0)</f>
        <v>0</v>
      </c>
      <c r="BF928" s="203">
        <f>IF(N928="snížená",J928,0)</f>
        <v>0</v>
      </c>
      <c r="BG928" s="203">
        <f>IF(N928="zákl. přenesená",J928,0)</f>
        <v>0</v>
      </c>
      <c r="BH928" s="203">
        <f>IF(N928="sníž. přenesená",J928,0)</f>
        <v>0</v>
      </c>
      <c r="BI928" s="203">
        <f>IF(N928="nulová",J928,0)</f>
        <v>0</v>
      </c>
      <c r="BJ928" s="24" t="s">
        <v>158</v>
      </c>
      <c r="BK928" s="203">
        <f>ROUND(I928*H928,2)</f>
        <v>0</v>
      </c>
      <c r="BL928" s="24" t="s">
        <v>234</v>
      </c>
      <c r="BM928" s="24" t="s">
        <v>1577</v>
      </c>
    </row>
    <row r="929" spans="2:65" s="11" customFormat="1" ht="13.5">
      <c r="B929" s="204"/>
      <c r="C929" s="205"/>
      <c r="D929" s="206" t="s">
        <v>160</v>
      </c>
      <c r="E929" s="207" t="s">
        <v>23</v>
      </c>
      <c r="F929" s="208" t="s">
        <v>1578</v>
      </c>
      <c r="G929" s="205"/>
      <c r="H929" s="209">
        <v>10</v>
      </c>
      <c r="I929" s="210"/>
      <c r="J929" s="205"/>
      <c r="K929" s="205"/>
      <c r="L929" s="211"/>
      <c r="M929" s="212"/>
      <c r="N929" s="213"/>
      <c r="O929" s="213"/>
      <c r="P929" s="213"/>
      <c r="Q929" s="213"/>
      <c r="R929" s="213"/>
      <c r="S929" s="213"/>
      <c r="T929" s="214"/>
      <c r="AT929" s="215" t="s">
        <v>160</v>
      </c>
      <c r="AU929" s="215" t="s">
        <v>158</v>
      </c>
      <c r="AV929" s="11" t="s">
        <v>158</v>
      </c>
      <c r="AW929" s="11" t="s">
        <v>36</v>
      </c>
      <c r="AX929" s="11" t="s">
        <v>78</v>
      </c>
      <c r="AY929" s="215" t="s">
        <v>150</v>
      </c>
    </row>
    <row r="930" spans="2:65" s="1" customFormat="1" ht="25.5" customHeight="1">
      <c r="B930" s="42"/>
      <c r="C930" s="192" t="s">
        <v>1579</v>
      </c>
      <c r="D930" s="192" t="s">
        <v>152</v>
      </c>
      <c r="E930" s="193" t="s">
        <v>1580</v>
      </c>
      <c r="F930" s="194" t="s">
        <v>1581</v>
      </c>
      <c r="G930" s="195" t="s">
        <v>277</v>
      </c>
      <c r="H930" s="196">
        <v>3</v>
      </c>
      <c r="I930" s="197"/>
      <c r="J930" s="198">
        <f t="shared" ref="J930:J947" si="20">ROUND(I930*H930,2)</f>
        <v>0</v>
      </c>
      <c r="K930" s="194" t="s">
        <v>23</v>
      </c>
      <c r="L930" s="62"/>
      <c r="M930" s="199" t="s">
        <v>23</v>
      </c>
      <c r="N930" s="200" t="s">
        <v>45</v>
      </c>
      <c r="O930" s="43"/>
      <c r="P930" s="201">
        <f t="shared" ref="P930:P947" si="21">O930*H930</f>
        <v>0</v>
      </c>
      <c r="Q930" s="201">
        <v>2.9659999999999999E-2</v>
      </c>
      <c r="R930" s="201">
        <f t="shared" ref="R930:R947" si="22">Q930*H930</f>
        <v>8.8980000000000004E-2</v>
      </c>
      <c r="S930" s="201">
        <v>0</v>
      </c>
      <c r="T930" s="202">
        <f t="shared" ref="T930:T947" si="23">S930*H930</f>
        <v>0</v>
      </c>
      <c r="AR930" s="24" t="s">
        <v>234</v>
      </c>
      <c r="AT930" s="24" t="s">
        <v>152</v>
      </c>
      <c r="AU930" s="24" t="s">
        <v>158</v>
      </c>
      <c r="AY930" s="24" t="s">
        <v>150</v>
      </c>
      <c r="BE930" s="203">
        <f t="shared" ref="BE930:BE947" si="24">IF(N930="základní",J930,0)</f>
        <v>0</v>
      </c>
      <c r="BF930" s="203">
        <f t="shared" ref="BF930:BF947" si="25">IF(N930="snížená",J930,0)</f>
        <v>0</v>
      </c>
      <c r="BG930" s="203">
        <f t="shared" ref="BG930:BG947" si="26">IF(N930="zákl. přenesená",J930,0)</f>
        <v>0</v>
      </c>
      <c r="BH930" s="203">
        <f t="shared" ref="BH930:BH947" si="27">IF(N930="sníž. přenesená",J930,0)</f>
        <v>0</v>
      </c>
      <c r="BI930" s="203">
        <f t="shared" ref="BI930:BI947" si="28">IF(N930="nulová",J930,0)</f>
        <v>0</v>
      </c>
      <c r="BJ930" s="24" t="s">
        <v>158</v>
      </c>
      <c r="BK930" s="203">
        <f t="shared" ref="BK930:BK947" si="29">ROUND(I930*H930,2)</f>
        <v>0</v>
      </c>
      <c r="BL930" s="24" t="s">
        <v>234</v>
      </c>
      <c r="BM930" s="24" t="s">
        <v>1582</v>
      </c>
    </row>
    <row r="931" spans="2:65" s="1" customFormat="1" ht="25.5" customHeight="1">
      <c r="B931" s="42"/>
      <c r="C931" s="192" t="s">
        <v>1583</v>
      </c>
      <c r="D931" s="192" t="s">
        <v>152</v>
      </c>
      <c r="E931" s="193" t="s">
        <v>1584</v>
      </c>
      <c r="F931" s="194" t="s">
        <v>1585</v>
      </c>
      <c r="G931" s="195" t="s">
        <v>277</v>
      </c>
      <c r="H931" s="196">
        <v>1</v>
      </c>
      <c r="I931" s="197"/>
      <c r="J931" s="198">
        <f t="shared" si="20"/>
        <v>0</v>
      </c>
      <c r="K931" s="194" t="s">
        <v>23</v>
      </c>
      <c r="L931" s="62"/>
      <c r="M931" s="199" t="s">
        <v>23</v>
      </c>
      <c r="N931" s="200" t="s">
        <v>45</v>
      </c>
      <c r="O931" s="43"/>
      <c r="P931" s="201">
        <f t="shared" si="21"/>
        <v>0</v>
      </c>
      <c r="Q931" s="201">
        <v>0</v>
      </c>
      <c r="R931" s="201">
        <f t="shared" si="22"/>
        <v>0</v>
      </c>
      <c r="S931" s="201">
        <v>0</v>
      </c>
      <c r="T931" s="202">
        <f t="shared" si="23"/>
        <v>0</v>
      </c>
      <c r="AR931" s="24" t="s">
        <v>234</v>
      </c>
      <c r="AT931" s="24" t="s">
        <v>152</v>
      </c>
      <c r="AU931" s="24" t="s">
        <v>158</v>
      </c>
      <c r="AY931" s="24" t="s">
        <v>150</v>
      </c>
      <c r="BE931" s="203">
        <f t="shared" si="24"/>
        <v>0</v>
      </c>
      <c r="BF931" s="203">
        <f t="shared" si="25"/>
        <v>0</v>
      </c>
      <c r="BG931" s="203">
        <f t="shared" si="26"/>
        <v>0</v>
      </c>
      <c r="BH931" s="203">
        <f t="shared" si="27"/>
        <v>0</v>
      </c>
      <c r="BI931" s="203">
        <f t="shared" si="28"/>
        <v>0</v>
      </c>
      <c r="BJ931" s="24" t="s">
        <v>158</v>
      </c>
      <c r="BK931" s="203">
        <f t="shared" si="29"/>
        <v>0</v>
      </c>
      <c r="BL931" s="24" t="s">
        <v>234</v>
      </c>
      <c r="BM931" s="24" t="s">
        <v>1586</v>
      </c>
    </row>
    <row r="932" spans="2:65" s="1" customFormat="1" ht="25.5" customHeight="1">
      <c r="B932" s="42"/>
      <c r="C932" s="192" t="s">
        <v>1587</v>
      </c>
      <c r="D932" s="192" t="s">
        <v>152</v>
      </c>
      <c r="E932" s="193" t="s">
        <v>1588</v>
      </c>
      <c r="F932" s="194" t="s">
        <v>1589</v>
      </c>
      <c r="G932" s="195" t="s">
        <v>277</v>
      </c>
      <c r="H932" s="196">
        <v>1</v>
      </c>
      <c r="I932" s="197"/>
      <c r="J932" s="198">
        <f t="shared" si="20"/>
        <v>0</v>
      </c>
      <c r="K932" s="194" t="s">
        <v>23</v>
      </c>
      <c r="L932" s="62"/>
      <c r="M932" s="199" t="s">
        <v>23</v>
      </c>
      <c r="N932" s="200" t="s">
        <v>45</v>
      </c>
      <c r="O932" s="43"/>
      <c r="P932" s="201">
        <f t="shared" si="21"/>
        <v>0</v>
      </c>
      <c r="Q932" s="201">
        <v>2.5000000000000001E-3</v>
      </c>
      <c r="R932" s="201">
        <f t="shared" si="22"/>
        <v>2.5000000000000001E-3</v>
      </c>
      <c r="S932" s="201">
        <v>0</v>
      </c>
      <c r="T932" s="202">
        <f t="shared" si="23"/>
        <v>0</v>
      </c>
      <c r="AR932" s="24" t="s">
        <v>234</v>
      </c>
      <c r="AT932" s="24" t="s">
        <v>152</v>
      </c>
      <c r="AU932" s="24" t="s">
        <v>158</v>
      </c>
      <c r="AY932" s="24" t="s">
        <v>150</v>
      </c>
      <c r="BE932" s="203">
        <f t="shared" si="24"/>
        <v>0</v>
      </c>
      <c r="BF932" s="203">
        <f t="shared" si="25"/>
        <v>0</v>
      </c>
      <c r="BG932" s="203">
        <f t="shared" si="26"/>
        <v>0</v>
      </c>
      <c r="BH932" s="203">
        <f t="shared" si="27"/>
        <v>0</v>
      </c>
      <c r="BI932" s="203">
        <f t="shared" si="28"/>
        <v>0</v>
      </c>
      <c r="BJ932" s="24" t="s">
        <v>158</v>
      </c>
      <c r="BK932" s="203">
        <f t="shared" si="29"/>
        <v>0</v>
      </c>
      <c r="BL932" s="24" t="s">
        <v>234</v>
      </c>
      <c r="BM932" s="24" t="s">
        <v>1590</v>
      </c>
    </row>
    <row r="933" spans="2:65" s="1" customFormat="1" ht="16.5" customHeight="1">
      <c r="B933" s="42"/>
      <c r="C933" s="192" t="s">
        <v>1591</v>
      </c>
      <c r="D933" s="192" t="s">
        <v>152</v>
      </c>
      <c r="E933" s="193" t="s">
        <v>1592</v>
      </c>
      <c r="F933" s="194" t="s">
        <v>1593</v>
      </c>
      <c r="G933" s="195" t="s">
        <v>330</v>
      </c>
      <c r="H933" s="196">
        <v>8</v>
      </c>
      <c r="I933" s="197"/>
      <c r="J933" s="198">
        <f t="shared" si="20"/>
        <v>0</v>
      </c>
      <c r="K933" s="194" t="s">
        <v>156</v>
      </c>
      <c r="L933" s="62"/>
      <c r="M933" s="199" t="s">
        <v>23</v>
      </c>
      <c r="N933" s="200" t="s">
        <v>45</v>
      </c>
      <c r="O933" s="43"/>
      <c r="P933" s="201">
        <f t="shared" si="21"/>
        <v>0</v>
      </c>
      <c r="Q933" s="201">
        <v>1.25E-3</v>
      </c>
      <c r="R933" s="201">
        <f t="shared" si="22"/>
        <v>0.01</v>
      </c>
      <c r="S933" s="201">
        <v>0</v>
      </c>
      <c r="T933" s="202">
        <f t="shared" si="23"/>
        <v>0</v>
      </c>
      <c r="AR933" s="24" t="s">
        <v>234</v>
      </c>
      <c r="AT933" s="24" t="s">
        <v>152</v>
      </c>
      <c r="AU933" s="24" t="s">
        <v>158</v>
      </c>
      <c r="AY933" s="24" t="s">
        <v>150</v>
      </c>
      <c r="BE933" s="203">
        <f t="shared" si="24"/>
        <v>0</v>
      </c>
      <c r="BF933" s="203">
        <f t="shared" si="25"/>
        <v>0</v>
      </c>
      <c r="BG933" s="203">
        <f t="shared" si="26"/>
        <v>0</v>
      </c>
      <c r="BH933" s="203">
        <f t="shared" si="27"/>
        <v>0</v>
      </c>
      <c r="BI933" s="203">
        <f t="shared" si="28"/>
        <v>0</v>
      </c>
      <c r="BJ933" s="24" t="s">
        <v>158</v>
      </c>
      <c r="BK933" s="203">
        <f t="shared" si="29"/>
        <v>0</v>
      </c>
      <c r="BL933" s="24" t="s">
        <v>234</v>
      </c>
      <c r="BM933" s="24" t="s">
        <v>1594</v>
      </c>
    </row>
    <row r="934" spans="2:65" s="1" customFormat="1" ht="16.5" customHeight="1">
      <c r="B934" s="42"/>
      <c r="C934" s="192" t="s">
        <v>1595</v>
      </c>
      <c r="D934" s="192" t="s">
        <v>152</v>
      </c>
      <c r="E934" s="193" t="s">
        <v>1596</v>
      </c>
      <c r="F934" s="194" t="s">
        <v>1597</v>
      </c>
      <c r="G934" s="195" t="s">
        <v>330</v>
      </c>
      <c r="H934" s="196">
        <v>13</v>
      </c>
      <c r="I934" s="197"/>
      <c r="J934" s="198">
        <f t="shared" si="20"/>
        <v>0</v>
      </c>
      <c r="K934" s="194" t="s">
        <v>156</v>
      </c>
      <c r="L934" s="62"/>
      <c r="M934" s="199" t="s">
        <v>23</v>
      </c>
      <c r="N934" s="200" t="s">
        <v>45</v>
      </c>
      <c r="O934" s="43"/>
      <c r="P934" s="201">
        <f t="shared" si="21"/>
        <v>0</v>
      </c>
      <c r="Q934" s="201">
        <v>1.7600000000000001E-3</v>
      </c>
      <c r="R934" s="201">
        <f t="shared" si="22"/>
        <v>2.2880000000000001E-2</v>
      </c>
      <c r="S934" s="201">
        <v>0</v>
      </c>
      <c r="T934" s="202">
        <f t="shared" si="23"/>
        <v>0</v>
      </c>
      <c r="AR934" s="24" t="s">
        <v>234</v>
      </c>
      <c r="AT934" s="24" t="s">
        <v>152</v>
      </c>
      <c r="AU934" s="24" t="s">
        <v>158</v>
      </c>
      <c r="AY934" s="24" t="s">
        <v>150</v>
      </c>
      <c r="BE934" s="203">
        <f t="shared" si="24"/>
        <v>0</v>
      </c>
      <c r="BF934" s="203">
        <f t="shared" si="25"/>
        <v>0</v>
      </c>
      <c r="BG934" s="203">
        <f t="shared" si="26"/>
        <v>0</v>
      </c>
      <c r="BH934" s="203">
        <f t="shared" si="27"/>
        <v>0</v>
      </c>
      <c r="BI934" s="203">
        <f t="shared" si="28"/>
        <v>0</v>
      </c>
      <c r="BJ934" s="24" t="s">
        <v>158</v>
      </c>
      <c r="BK934" s="203">
        <f t="shared" si="29"/>
        <v>0</v>
      </c>
      <c r="BL934" s="24" t="s">
        <v>234</v>
      </c>
      <c r="BM934" s="24" t="s">
        <v>1598</v>
      </c>
    </row>
    <row r="935" spans="2:65" s="1" customFormat="1" ht="16.5" customHeight="1">
      <c r="B935" s="42"/>
      <c r="C935" s="192" t="s">
        <v>1599</v>
      </c>
      <c r="D935" s="192" t="s">
        <v>152</v>
      </c>
      <c r="E935" s="193" t="s">
        <v>1600</v>
      </c>
      <c r="F935" s="194" t="s">
        <v>1601</v>
      </c>
      <c r="G935" s="195" t="s">
        <v>330</v>
      </c>
      <c r="H935" s="196">
        <v>3</v>
      </c>
      <c r="I935" s="197"/>
      <c r="J935" s="198">
        <f t="shared" si="20"/>
        <v>0</v>
      </c>
      <c r="K935" s="194" t="s">
        <v>156</v>
      </c>
      <c r="L935" s="62"/>
      <c r="M935" s="199" t="s">
        <v>23</v>
      </c>
      <c r="N935" s="200" t="s">
        <v>45</v>
      </c>
      <c r="O935" s="43"/>
      <c r="P935" s="201">
        <f t="shared" si="21"/>
        <v>0</v>
      </c>
      <c r="Q935" s="201">
        <v>2.7699999999999999E-3</v>
      </c>
      <c r="R935" s="201">
        <f t="shared" si="22"/>
        <v>8.3099999999999997E-3</v>
      </c>
      <c r="S935" s="201">
        <v>0</v>
      </c>
      <c r="T935" s="202">
        <f t="shared" si="23"/>
        <v>0</v>
      </c>
      <c r="AR935" s="24" t="s">
        <v>234</v>
      </c>
      <c r="AT935" s="24" t="s">
        <v>152</v>
      </c>
      <c r="AU935" s="24" t="s">
        <v>158</v>
      </c>
      <c r="AY935" s="24" t="s">
        <v>150</v>
      </c>
      <c r="BE935" s="203">
        <f t="shared" si="24"/>
        <v>0</v>
      </c>
      <c r="BF935" s="203">
        <f t="shared" si="25"/>
        <v>0</v>
      </c>
      <c r="BG935" s="203">
        <f t="shared" si="26"/>
        <v>0</v>
      </c>
      <c r="BH935" s="203">
        <f t="shared" si="27"/>
        <v>0</v>
      </c>
      <c r="BI935" s="203">
        <f t="shared" si="28"/>
        <v>0</v>
      </c>
      <c r="BJ935" s="24" t="s">
        <v>158</v>
      </c>
      <c r="BK935" s="203">
        <f t="shared" si="29"/>
        <v>0</v>
      </c>
      <c r="BL935" s="24" t="s">
        <v>234</v>
      </c>
      <c r="BM935" s="24" t="s">
        <v>1602</v>
      </c>
    </row>
    <row r="936" spans="2:65" s="1" customFormat="1" ht="16.5" customHeight="1">
      <c r="B936" s="42"/>
      <c r="C936" s="192" t="s">
        <v>1603</v>
      </c>
      <c r="D936" s="192" t="s">
        <v>152</v>
      </c>
      <c r="E936" s="193" t="s">
        <v>1604</v>
      </c>
      <c r="F936" s="194" t="s">
        <v>1605</v>
      </c>
      <c r="G936" s="195" t="s">
        <v>330</v>
      </c>
      <c r="H936" s="196">
        <v>1</v>
      </c>
      <c r="I936" s="197"/>
      <c r="J936" s="198">
        <f t="shared" si="20"/>
        <v>0</v>
      </c>
      <c r="K936" s="194" t="s">
        <v>156</v>
      </c>
      <c r="L936" s="62"/>
      <c r="M936" s="199" t="s">
        <v>23</v>
      </c>
      <c r="N936" s="200" t="s">
        <v>45</v>
      </c>
      <c r="O936" s="43"/>
      <c r="P936" s="201">
        <f t="shared" si="21"/>
        <v>0</v>
      </c>
      <c r="Q936" s="201">
        <v>5.9000000000000003E-4</v>
      </c>
      <c r="R936" s="201">
        <f t="shared" si="22"/>
        <v>5.9000000000000003E-4</v>
      </c>
      <c r="S936" s="201">
        <v>0</v>
      </c>
      <c r="T936" s="202">
        <f t="shared" si="23"/>
        <v>0</v>
      </c>
      <c r="AR936" s="24" t="s">
        <v>234</v>
      </c>
      <c r="AT936" s="24" t="s">
        <v>152</v>
      </c>
      <c r="AU936" s="24" t="s">
        <v>158</v>
      </c>
      <c r="AY936" s="24" t="s">
        <v>150</v>
      </c>
      <c r="BE936" s="203">
        <f t="shared" si="24"/>
        <v>0</v>
      </c>
      <c r="BF936" s="203">
        <f t="shared" si="25"/>
        <v>0</v>
      </c>
      <c r="BG936" s="203">
        <f t="shared" si="26"/>
        <v>0</v>
      </c>
      <c r="BH936" s="203">
        <f t="shared" si="27"/>
        <v>0</v>
      </c>
      <c r="BI936" s="203">
        <f t="shared" si="28"/>
        <v>0</v>
      </c>
      <c r="BJ936" s="24" t="s">
        <v>158</v>
      </c>
      <c r="BK936" s="203">
        <f t="shared" si="29"/>
        <v>0</v>
      </c>
      <c r="BL936" s="24" t="s">
        <v>234</v>
      </c>
      <c r="BM936" s="24" t="s">
        <v>1606</v>
      </c>
    </row>
    <row r="937" spans="2:65" s="1" customFormat="1" ht="16.5" customHeight="1">
      <c r="B937" s="42"/>
      <c r="C937" s="192" t="s">
        <v>1607</v>
      </c>
      <c r="D937" s="192" t="s">
        <v>152</v>
      </c>
      <c r="E937" s="193" t="s">
        <v>1608</v>
      </c>
      <c r="F937" s="194" t="s">
        <v>1609</v>
      </c>
      <c r="G937" s="195" t="s">
        <v>330</v>
      </c>
      <c r="H937" s="196">
        <v>3</v>
      </c>
      <c r="I937" s="197"/>
      <c r="J937" s="198">
        <f t="shared" si="20"/>
        <v>0</v>
      </c>
      <c r="K937" s="194" t="s">
        <v>156</v>
      </c>
      <c r="L937" s="62"/>
      <c r="M937" s="199" t="s">
        <v>23</v>
      </c>
      <c r="N937" s="200" t="s">
        <v>45</v>
      </c>
      <c r="O937" s="43"/>
      <c r="P937" s="201">
        <f t="shared" si="21"/>
        <v>0</v>
      </c>
      <c r="Q937" s="201">
        <v>1.2099999999999999E-3</v>
      </c>
      <c r="R937" s="201">
        <f t="shared" si="22"/>
        <v>3.6299999999999995E-3</v>
      </c>
      <c r="S937" s="201">
        <v>0</v>
      </c>
      <c r="T937" s="202">
        <f t="shared" si="23"/>
        <v>0</v>
      </c>
      <c r="AR937" s="24" t="s">
        <v>234</v>
      </c>
      <c r="AT937" s="24" t="s">
        <v>152</v>
      </c>
      <c r="AU937" s="24" t="s">
        <v>158</v>
      </c>
      <c r="AY937" s="24" t="s">
        <v>150</v>
      </c>
      <c r="BE937" s="203">
        <f t="shared" si="24"/>
        <v>0</v>
      </c>
      <c r="BF937" s="203">
        <f t="shared" si="25"/>
        <v>0</v>
      </c>
      <c r="BG937" s="203">
        <f t="shared" si="26"/>
        <v>0</v>
      </c>
      <c r="BH937" s="203">
        <f t="shared" si="27"/>
        <v>0</v>
      </c>
      <c r="BI937" s="203">
        <f t="shared" si="28"/>
        <v>0</v>
      </c>
      <c r="BJ937" s="24" t="s">
        <v>158</v>
      </c>
      <c r="BK937" s="203">
        <f t="shared" si="29"/>
        <v>0</v>
      </c>
      <c r="BL937" s="24" t="s">
        <v>234</v>
      </c>
      <c r="BM937" s="24" t="s">
        <v>1610</v>
      </c>
    </row>
    <row r="938" spans="2:65" s="1" customFormat="1" ht="16.5" customHeight="1">
      <c r="B938" s="42"/>
      <c r="C938" s="192" t="s">
        <v>1611</v>
      </c>
      <c r="D938" s="192" t="s">
        <v>152</v>
      </c>
      <c r="E938" s="193" t="s">
        <v>1612</v>
      </c>
      <c r="F938" s="194" t="s">
        <v>1613</v>
      </c>
      <c r="G938" s="195" t="s">
        <v>330</v>
      </c>
      <c r="H938" s="196">
        <v>9</v>
      </c>
      <c r="I938" s="197"/>
      <c r="J938" s="198">
        <f t="shared" si="20"/>
        <v>0</v>
      </c>
      <c r="K938" s="194" t="s">
        <v>156</v>
      </c>
      <c r="L938" s="62"/>
      <c r="M938" s="199" t="s">
        <v>23</v>
      </c>
      <c r="N938" s="200" t="s">
        <v>45</v>
      </c>
      <c r="O938" s="43"/>
      <c r="P938" s="201">
        <f t="shared" si="21"/>
        <v>0</v>
      </c>
      <c r="Q938" s="201">
        <v>2.9E-4</v>
      </c>
      <c r="R938" s="201">
        <f t="shared" si="22"/>
        <v>2.6099999999999999E-3</v>
      </c>
      <c r="S938" s="201">
        <v>0</v>
      </c>
      <c r="T938" s="202">
        <f t="shared" si="23"/>
        <v>0</v>
      </c>
      <c r="AR938" s="24" t="s">
        <v>234</v>
      </c>
      <c r="AT938" s="24" t="s">
        <v>152</v>
      </c>
      <c r="AU938" s="24" t="s">
        <v>158</v>
      </c>
      <c r="AY938" s="24" t="s">
        <v>150</v>
      </c>
      <c r="BE938" s="203">
        <f t="shared" si="24"/>
        <v>0</v>
      </c>
      <c r="BF938" s="203">
        <f t="shared" si="25"/>
        <v>0</v>
      </c>
      <c r="BG938" s="203">
        <f t="shared" si="26"/>
        <v>0</v>
      </c>
      <c r="BH938" s="203">
        <f t="shared" si="27"/>
        <v>0</v>
      </c>
      <c r="BI938" s="203">
        <f t="shared" si="28"/>
        <v>0</v>
      </c>
      <c r="BJ938" s="24" t="s">
        <v>158</v>
      </c>
      <c r="BK938" s="203">
        <f t="shared" si="29"/>
        <v>0</v>
      </c>
      <c r="BL938" s="24" t="s">
        <v>234</v>
      </c>
      <c r="BM938" s="24" t="s">
        <v>1614</v>
      </c>
    </row>
    <row r="939" spans="2:65" s="1" customFormat="1" ht="16.5" customHeight="1">
      <c r="B939" s="42"/>
      <c r="C939" s="192" t="s">
        <v>1615</v>
      </c>
      <c r="D939" s="192" t="s">
        <v>152</v>
      </c>
      <c r="E939" s="193" t="s">
        <v>1616</v>
      </c>
      <c r="F939" s="194" t="s">
        <v>1617</v>
      </c>
      <c r="G939" s="195" t="s">
        <v>330</v>
      </c>
      <c r="H939" s="196">
        <v>2</v>
      </c>
      <c r="I939" s="197"/>
      <c r="J939" s="198">
        <f t="shared" si="20"/>
        <v>0</v>
      </c>
      <c r="K939" s="194" t="s">
        <v>156</v>
      </c>
      <c r="L939" s="62"/>
      <c r="M939" s="199" t="s">
        <v>23</v>
      </c>
      <c r="N939" s="200" t="s">
        <v>45</v>
      </c>
      <c r="O939" s="43"/>
      <c r="P939" s="201">
        <f t="shared" si="21"/>
        <v>0</v>
      </c>
      <c r="Q939" s="201">
        <v>3.5E-4</v>
      </c>
      <c r="R939" s="201">
        <f t="shared" si="22"/>
        <v>6.9999999999999999E-4</v>
      </c>
      <c r="S939" s="201">
        <v>0</v>
      </c>
      <c r="T939" s="202">
        <f t="shared" si="23"/>
        <v>0</v>
      </c>
      <c r="AR939" s="24" t="s">
        <v>234</v>
      </c>
      <c r="AT939" s="24" t="s">
        <v>152</v>
      </c>
      <c r="AU939" s="24" t="s">
        <v>158</v>
      </c>
      <c r="AY939" s="24" t="s">
        <v>150</v>
      </c>
      <c r="BE939" s="203">
        <f t="shared" si="24"/>
        <v>0</v>
      </c>
      <c r="BF939" s="203">
        <f t="shared" si="25"/>
        <v>0</v>
      </c>
      <c r="BG939" s="203">
        <f t="shared" si="26"/>
        <v>0</v>
      </c>
      <c r="BH939" s="203">
        <f t="shared" si="27"/>
        <v>0</v>
      </c>
      <c r="BI939" s="203">
        <f t="shared" si="28"/>
        <v>0</v>
      </c>
      <c r="BJ939" s="24" t="s">
        <v>158</v>
      </c>
      <c r="BK939" s="203">
        <f t="shared" si="29"/>
        <v>0</v>
      </c>
      <c r="BL939" s="24" t="s">
        <v>234</v>
      </c>
      <c r="BM939" s="24" t="s">
        <v>1618</v>
      </c>
    </row>
    <row r="940" spans="2:65" s="1" customFormat="1" ht="16.5" customHeight="1">
      <c r="B940" s="42"/>
      <c r="C940" s="192" t="s">
        <v>1619</v>
      </c>
      <c r="D940" s="192" t="s">
        <v>152</v>
      </c>
      <c r="E940" s="193" t="s">
        <v>1620</v>
      </c>
      <c r="F940" s="194" t="s">
        <v>1621</v>
      </c>
      <c r="G940" s="195" t="s">
        <v>330</v>
      </c>
      <c r="H940" s="196">
        <v>3</v>
      </c>
      <c r="I940" s="197"/>
      <c r="J940" s="198">
        <f t="shared" si="20"/>
        <v>0</v>
      </c>
      <c r="K940" s="194" t="s">
        <v>156</v>
      </c>
      <c r="L940" s="62"/>
      <c r="M940" s="199" t="s">
        <v>23</v>
      </c>
      <c r="N940" s="200" t="s">
        <v>45</v>
      </c>
      <c r="O940" s="43"/>
      <c r="P940" s="201">
        <f t="shared" si="21"/>
        <v>0</v>
      </c>
      <c r="Q940" s="201">
        <v>1.14E-3</v>
      </c>
      <c r="R940" s="201">
        <f t="shared" si="22"/>
        <v>3.4199999999999999E-3</v>
      </c>
      <c r="S940" s="201">
        <v>0</v>
      </c>
      <c r="T940" s="202">
        <f t="shared" si="23"/>
        <v>0</v>
      </c>
      <c r="AR940" s="24" t="s">
        <v>234</v>
      </c>
      <c r="AT940" s="24" t="s">
        <v>152</v>
      </c>
      <c r="AU940" s="24" t="s">
        <v>158</v>
      </c>
      <c r="AY940" s="24" t="s">
        <v>150</v>
      </c>
      <c r="BE940" s="203">
        <f t="shared" si="24"/>
        <v>0</v>
      </c>
      <c r="BF940" s="203">
        <f t="shared" si="25"/>
        <v>0</v>
      </c>
      <c r="BG940" s="203">
        <f t="shared" si="26"/>
        <v>0</v>
      </c>
      <c r="BH940" s="203">
        <f t="shared" si="27"/>
        <v>0</v>
      </c>
      <c r="BI940" s="203">
        <f t="shared" si="28"/>
        <v>0</v>
      </c>
      <c r="BJ940" s="24" t="s">
        <v>158</v>
      </c>
      <c r="BK940" s="203">
        <f t="shared" si="29"/>
        <v>0</v>
      </c>
      <c r="BL940" s="24" t="s">
        <v>234</v>
      </c>
      <c r="BM940" s="24" t="s">
        <v>1622</v>
      </c>
    </row>
    <row r="941" spans="2:65" s="1" customFormat="1" ht="16.5" customHeight="1">
      <c r="B941" s="42"/>
      <c r="C941" s="192" t="s">
        <v>1623</v>
      </c>
      <c r="D941" s="192" t="s">
        <v>152</v>
      </c>
      <c r="E941" s="193" t="s">
        <v>1624</v>
      </c>
      <c r="F941" s="194" t="s">
        <v>1625</v>
      </c>
      <c r="G941" s="195" t="s">
        <v>277</v>
      </c>
      <c r="H941" s="196">
        <v>4</v>
      </c>
      <c r="I941" s="197"/>
      <c r="J941" s="198">
        <f t="shared" si="20"/>
        <v>0</v>
      </c>
      <c r="K941" s="194" t="s">
        <v>156</v>
      </c>
      <c r="L941" s="62"/>
      <c r="M941" s="199" t="s">
        <v>23</v>
      </c>
      <c r="N941" s="200" t="s">
        <v>45</v>
      </c>
      <c r="O941" s="43"/>
      <c r="P941" s="201">
        <f t="shared" si="21"/>
        <v>0</v>
      </c>
      <c r="Q941" s="201">
        <v>0</v>
      </c>
      <c r="R941" s="201">
        <f t="shared" si="22"/>
        <v>0</v>
      </c>
      <c r="S941" s="201">
        <v>0</v>
      </c>
      <c r="T941" s="202">
        <f t="shared" si="23"/>
        <v>0</v>
      </c>
      <c r="AR941" s="24" t="s">
        <v>234</v>
      </c>
      <c r="AT941" s="24" t="s">
        <v>152</v>
      </c>
      <c r="AU941" s="24" t="s">
        <v>158</v>
      </c>
      <c r="AY941" s="24" t="s">
        <v>150</v>
      </c>
      <c r="BE941" s="203">
        <f t="shared" si="24"/>
        <v>0</v>
      </c>
      <c r="BF941" s="203">
        <f t="shared" si="25"/>
        <v>0</v>
      </c>
      <c r="BG941" s="203">
        <f t="shared" si="26"/>
        <v>0</v>
      </c>
      <c r="BH941" s="203">
        <f t="shared" si="27"/>
        <v>0</v>
      </c>
      <c r="BI941" s="203">
        <f t="shared" si="28"/>
        <v>0</v>
      </c>
      <c r="BJ941" s="24" t="s">
        <v>158</v>
      </c>
      <c r="BK941" s="203">
        <f t="shared" si="29"/>
        <v>0</v>
      </c>
      <c r="BL941" s="24" t="s">
        <v>234</v>
      </c>
      <c r="BM941" s="24" t="s">
        <v>1626</v>
      </c>
    </row>
    <row r="942" spans="2:65" s="1" customFormat="1" ht="16.5" customHeight="1">
      <c r="B942" s="42"/>
      <c r="C942" s="192" t="s">
        <v>1627</v>
      </c>
      <c r="D942" s="192" t="s">
        <v>152</v>
      </c>
      <c r="E942" s="193" t="s">
        <v>1628</v>
      </c>
      <c r="F942" s="194" t="s">
        <v>1629</v>
      </c>
      <c r="G942" s="195" t="s">
        <v>277</v>
      </c>
      <c r="H942" s="196">
        <v>1</v>
      </c>
      <c r="I942" s="197"/>
      <c r="J942" s="198">
        <f t="shared" si="20"/>
        <v>0</v>
      </c>
      <c r="K942" s="194" t="s">
        <v>156</v>
      </c>
      <c r="L942" s="62"/>
      <c r="M942" s="199" t="s">
        <v>23</v>
      </c>
      <c r="N942" s="200" t="s">
        <v>45</v>
      </c>
      <c r="O942" s="43"/>
      <c r="P942" s="201">
        <f t="shared" si="21"/>
        <v>0</v>
      </c>
      <c r="Q942" s="201">
        <v>0</v>
      </c>
      <c r="R942" s="201">
        <f t="shared" si="22"/>
        <v>0</v>
      </c>
      <c r="S942" s="201">
        <v>0</v>
      </c>
      <c r="T942" s="202">
        <f t="shared" si="23"/>
        <v>0</v>
      </c>
      <c r="AR942" s="24" t="s">
        <v>234</v>
      </c>
      <c r="AT942" s="24" t="s">
        <v>152</v>
      </c>
      <c r="AU942" s="24" t="s">
        <v>158</v>
      </c>
      <c r="AY942" s="24" t="s">
        <v>150</v>
      </c>
      <c r="BE942" s="203">
        <f t="shared" si="24"/>
        <v>0</v>
      </c>
      <c r="BF942" s="203">
        <f t="shared" si="25"/>
        <v>0</v>
      </c>
      <c r="BG942" s="203">
        <f t="shared" si="26"/>
        <v>0</v>
      </c>
      <c r="BH942" s="203">
        <f t="shared" si="27"/>
        <v>0</v>
      </c>
      <c r="BI942" s="203">
        <f t="shared" si="28"/>
        <v>0</v>
      </c>
      <c r="BJ942" s="24" t="s">
        <v>158</v>
      </c>
      <c r="BK942" s="203">
        <f t="shared" si="29"/>
        <v>0</v>
      </c>
      <c r="BL942" s="24" t="s">
        <v>234</v>
      </c>
      <c r="BM942" s="24" t="s">
        <v>1630</v>
      </c>
    </row>
    <row r="943" spans="2:65" s="1" customFormat="1" ht="16.5" customHeight="1">
      <c r="B943" s="42"/>
      <c r="C943" s="192" t="s">
        <v>1631</v>
      </c>
      <c r="D943" s="192" t="s">
        <v>152</v>
      </c>
      <c r="E943" s="193" t="s">
        <v>1632</v>
      </c>
      <c r="F943" s="194" t="s">
        <v>1633</v>
      </c>
      <c r="G943" s="195" t="s">
        <v>277</v>
      </c>
      <c r="H943" s="196">
        <v>5</v>
      </c>
      <c r="I943" s="197"/>
      <c r="J943" s="198">
        <f t="shared" si="20"/>
        <v>0</v>
      </c>
      <c r="K943" s="194" t="s">
        <v>156</v>
      </c>
      <c r="L943" s="62"/>
      <c r="M943" s="199" t="s">
        <v>23</v>
      </c>
      <c r="N943" s="200" t="s">
        <v>45</v>
      </c>
      <c r="O943" s="43"/>
      <c r="P943" s="201">
        <f t="shared" si="21"/>
        <v>0</v>
      </c>
      <c r="Q943" s="201">
        <v>0</v>
      </c>
      <c r="R943" s="201">
        <f t="shared" si="22"/>
        <v>0</v>
      </c>
      <c r="S943" s="201">
        <v>0</v>
      </c>
      <c r="T943" s="202">
        <f t="shared" si="23"/>
        <v>0</v>
      </c>
      <c r="AR943" s="24" t="s">
        <v>234</v>
      </c>
      <c r="AT943" s="24" t="s">
        <v>152</v>
      </c>
      <c r="AU943" s="24" t="s">
        <v>158</v>
      </c>
      <c r="AY943" s="24" t="s">
        <v>150</v>
      </c>
      <c r="BE943" s="203">
        <f t="shared" si="24"/>
        <v>0</v>
      </c>
      <c r="BF943" s="203">
        <f t="shared" si="25"/>
        <v>0</v>
      </c>
      <c r="BG943" s="203">
        <f t="shared" si="26"/>
        <v>0</v>
      </c>
      <c r="BH943" s="203">
        <f t="shared" si="27"/>
        <v>0</v>
      </c>
      <c r="BI943" s="203">
        <f t="shared" si="28"/>
        <v>0</v>
      </c>
      <c r="BJ943" s="24" t="s">
        <v>158</v>
      </c>
      <c r="BK943" s="203">
        <f t="shared" si="29"/>
        <v>0</v>
      </c>
      <c r="BL943" s="24" t="s">
        <v>234</v>
      </c>
      <c r="BM943" s="24" t="s">
        <v>1634</v>
      </c>
    </row>
    <row r="944" spans="2:65" s="1" customFormat="1" ht="16.5" customHeight="1">
      <c r="B944" s="42"/>
      <c r="C944" s="192" t="s">
        <v>1635</v>
      </c>
      <c r="D944" s="192" t="s">
        <v>152</v>
      </c>
      <c r="E944" s="193" t="s">
        <v>1636</v>
      </c>
      <c r="F944" s="194" t="s">
        <v>1637</v>
      </c>
      <c r="G944" s="195" t="s">
        <v>277</v>
      </c>
      <c r="H944" s="196">
        <v>3</v>
      </c>
      <c r="I944" s="197"/>
      <c r="J944" s="198">
        <f t="shared" si="20"/>
        <v>0</v>
      </c>
      <c r="K944" s="194" t="s">
        <v>156</v>
      </c>
      <c r="L944" s="62"/>
      <c r="M944" s="199" t="s">
        <v>23</v>
      </c>
      <c r="N944" s="200" t="s">
        <v>45</v>
      </c>
      <c r="O944" s="43"/>
      <c r="P944" s="201">
        <f t="shared" si="21"/>
        <v>0</v>
      </c>
      <c r="Q944" s="201">
        <v>9.0000000000000006E-5</v>
      </c>
      <c r="R944" s="201">
        <f t="shared" si="22"/>
        <v>2.7E-4</v>
      </c>
      <c r="S944" s="201">
        <v>0</v>
      </c>
      <c r="T944" s="202">
        <f t="shared" si="23"/>
        <v>0</v>
      </c>
      <c r="AR944" s="24" t="s">
        <v>234</v>
      </c>
      <c r="AT944" s="24" t="s">
        <v>152</v>
      </c>
      <c r="AU944" s="24" t="s">
        <v>158</v>
      </c>
      <c r="AY944" s="24" t="s">
        <v>150</v>
      </c>
      <c r="BE944" s="203">
        <f t="shared" si="24"/>
        <v>0</v>
      </c>
      <c r="BF944" s="203">
        <f t="shared" si="25"/>
        <v>0</v>
      </c>
      <c r="BG944" s="203">
        <f t="shared" si="26"/>
        <v>0</v>
      </c>
      <c r="BH944" s="203">
        <f t="shared" si="27"/>
        <v>0</v>
      </c>
      <c r="BI944" s="203">
        <f t="shared" si="28"/>
        <v>0</v>
      </c>
      <c r="BJ944" s="24" t="s">
        <v>158</v>
      </c>
      <c r="BK944" s="203">
        <f t="shared" si="29"/>
        <v>0</v>
      </c>
      <c r="BL944" s="24" t="s">
        <v>234</v>
      </c>
      <c r="BM944" s="24" t="s">
        <v>1638</v>
      </c>
    </row>
    <row r="945" spans="2:65" s="1" customFormat="1" ht="16.5" customHeight="1">
      <c r="B945" s="42"/>
      <c r="C945" s="192" t="s">
        <v>1639</v>
      </c>
      <c r="D945" s="192" t="s">
        <v>152</v>
      </c>
      <c r="E945" s="193" t="s">
        <v>1640</v>
      </c>
      <c r="F945" s="194" t="s">
        <v>1641</v>
      </c>
      <c r="G945" s="195" t="s">
        <v>330</v>
      </c>
      <c r="H945" s="196">
        <v>39</v>
      </c>
      <c r="I945" s="197"/>
      <c r="J945" s="198">
        <f t="shared" si="20"/>
        <v>0</v>
      </c>
      <c r="K945" s="194" t="s">
        <v>156</v>
      </c>
      <c r="L945" s="62"/>
      <c r="M945" s="199" t="s">
        <v>23</v>
      </c>
      <c r="N945" s="200" t="s">
        <v>45</v>
      </c>
      <c r="O945" s="43"/>
      <c r="P945" s="201">
        <f t="shared" si="21"/>
        <v>0</v>
      </c>
      <c r="Q945" s="201">
        <v>0</v>
      </c>
      <c r="R945" s="201">
        <f t="shared" si="22"/>
        <v>0</v>
      </c>
      <c r="S945" s="201">
        <v>0</v>
      </c>
      <c r="T945" s="202">
        <f t="shared" si="23"/>
        <v>0</v>
      </c>
      <c r="AR945" s="24" t="s">
        <v>234</v>
      </c>
      <c r="AT945" s="24" t="s">
        <v>152</v>
      </c>
      <c r="AU945" s="24" t="s">
        <v>158</v>
      </c>
      <c r="AY945" s="24" t="s">
        <v>150</v>
      </c>
      <c r="BE945" s="203">
        <f t="shared" si="24"/>
        <v>0</v>
      </c>
      <c r="BF945" s="203">
        <f t="shared" si="25"/>
        <v>0</v>
      </c>
      <c r="BG945" s="203">
        <f t="shared" si="26"/>
        <v>0</v>
      </c>
      <c r="BH945" s="203">
        <f t="shared" si="27"/>
        <v>0</v>
      </c>
      <c r="BI945" s="203">
        <f t="shared" si="28"/>
        <v>0</v>
      </c>
      <c r="BJ945" s="24" t="s">
        <v>158</v>
      </c>
      <c r="BK945" s="203">
        <f t="shared" si="29"/>
        <v>0</v>
      </c>
      <c r="BL945" s="24" t="s">
        <v>234</v>
      </c>
      <c r="BM945" s="24" t="s">
        <v>1642</v>
      </c>
    </row>
    <row r="946" spans="2:65" s="1" customFormat="1" ht="16.5" customHeight="1">
      <c r="B946" s="42"/>
      <c r="C946" s="192" t="s">
        <v>1643</v>
      </c>
      <c r="D946" s="192" t="s">
        <v>152</v>
      </c>
      <c r="E946" s="193" t="s">
        <v>1644</v>
      </c>
      <c r="F946" s="194" t="s">
        <v>1645</v>
      </c>
      <c r="G946" s="195" t="s">
        <v>330</v>
      </c>
      <c r="H946" s="196">
        <v>3</v>
      </c>
      <c r="I946" s="197"/>
      <c r="J946" s="198">
        <f t="shared" si="20"/>
        <v>0</v>
      </c>
      <c r="K946" s="194" t="s">
        <v>156</v>
      </c>
      <c r="L946" s="62"/>
      <c r="M946" s="199" t="s">
        <v>23</v>
      </c>
      <c r="N946" s="200" t="s">
        <v>45</v>
      </c>
      <c r="O946" s="43"/>
      <c r="P946" s="201">
        <f t="shared" si="21"/>
        <v>0</v>
      </c>
      <c r="Q946" s="201">
        <v>0</v>
      </c>
      <c r="R946" s="201">
        <f t="shared" si="22"/>
        <v>0</v>
      </c>
      <c r="S946" s="201">
        <v>0</v>
      </c>
      <c r="T946" s="202">
        <f t="shared" si="23"/>
        <v>0</v>
      </c>
      <c r="AR946" s="24" t="s">
        <v>234</v>
      </c>
      <c r="AT946" s="24" t="s">
        <v>152</v>
      </c>
      <c r="AU946" s="24" t="s">
        <v>158</v>
      </c>
      <c r="AY946" s="24" t="s">
        <v>150</v>
      </c>
      <c r="BE946" s="203">
        <f t="shared" si="24"/>
        <v>0</v>
      </c>
      <c r="BF946" s="203">
        <f t="shared" si="25"/>
        <v>0</v>
      </c>
      <c r="BG946" s="203">
        <f t="shared" si="26"/>
        <v>0</v>
      </c>
      <c r="BH946" s="203">
        <f t="shared" si="27"/>
        <v>0</v>
      </c>
      <c r="BI946" s="203">
        <f t="shared" si="28"/>
        <v>0</v>
      </c>
      <c r="BJ946" s="24" t="s">
        <v>158</v>
      </c>
      <c r="BK946" s="203">
        <f t="shared" si="29"/>
        <v>0</v>
      </c>
      <c r="BL946" s="24" t="s">
        <v>234</v>
      </c>
      <c r="BM946" s="24" t="s">
        <v>1646</v>
      </c>
    </row>
    <row r="947" spans="2:65" s="1" customFormat="1" ht="16.5" customHeight="1">
      <c r="B947" s="42"/>
      <c r="C947" s="192" t="s">
        <v>1647</v>
      </c>
      <c r="D947" s="192" t="s">
        <v>152</v>
      </c>
      <c r="E947" s="193" t="s">
        <v>1648</v>
      </c>
      <c r="F947" s="194" t="s">
        <v>1649</v>
      </c>
      <c r="G947" s="195" t="s">
        <v>1401</v>
      </c>
      <c r="H947" s="258"/>
      <c r="I947" s="197"/>
      <c r="J947" s="198">
        <f t="shared" si="20"/>
        <v>0</v>
      </c>
      <c r="K947" s="194" t="s">
        <v>156</v>
      </c>
      <c r="L947" s="62"/>
      <c r="M947" s="199" t="s">
        <v>23</v>
      </c>
      <c r="N947" s="200" t="s">
        <v>45</v>
      </c>
      <c r="O947" s="43"/>
      <c r="P947" s="201">
        <f t="shared" si="21"/>
        <v>0</v>
      </c>
      <c r="Q947" s="201">
        <v>0</v>
      </c>
      <c r="R947" s="201">
        <f t="shared" si="22"/>
        <v>0</v>
      </c>
      <c r="S947" s="201">
        <v>0</v>
      </c>
      <c r="T947" s="202">
        <f t="shared" si="23"/>
        <v>0</v>
      </c>
      <c r="AR947" s="24" t="s">
        <v>234</v>
      </c>
      <c r="AT947" s="24" t="s">
        <v>152</v>
      </c>
      <c r="AU947" s="24" t="s">
        <v>158</v>
      </c>
      <c r="AY947" s="24" t="s">
        <v>150</v>
      </c>
      <c r="BE947" s="203">
        <f t="shared" si="24"/>
        <v>0</v>
      </c>
      <c r="BF947" s="203">
        <f t="shared" si="25"/>
        <v>0</v>
      </c>
      <c r="BG947" s="203">
        <f t="shared" si="26"/>
        <v>0</v>
      </c>
      <c r="BH947" s="203">
        <f t="shared" si="27"/>
        <v>0</v>
      </c>
      <c r="BI947" s="203">
        <f t="shared" si="28"/>
        <v>0</v>
      </c>
      <c r="BJ947" s="24" t="s">
        <v>158</v>
      </c>
      <c r="BK947" s="203">
        <f t="shared" si="29"/>
        <v>0</v>
      </c>
      <c r="BL947" s="24" t="s">
        <v>234</v>
      </c>
      <c r="BM947" s="24" t="s">
        <v>1650</v>
      </c>
    </row>
    <row r="948" spans="2:65" s="10" customFormat="1" ht="29.85" customHeight="1">
      <c r="B948" s="176"/>
      <c r="C948" s="177"/>
      <c r="D948" s="178" t="s">
        <v>72</v>
      </c>
      <c r="E948" s="190" t="s">
        <v>1651</v>
      </c>
      <c r="F948" s="190" t="s">
        <v>1652</v>
      </c>
      <c r="G948" s="177"/>
      <c r="H948" s="177"/>
      <c r="I948" s="180"/>
      <c r="J948" s="191">
        <f>BK948</f>
        <v>0</v>
      </c>
      <c r="K948" s="177"/>
      <c r="L948" s="182"/>
      <c r="M948" s="183"/>
      <c r="N948" s="184"/>
      <c r="O948" s="184"/>
      <c r="P948" s="185">
        <f>SUM(P949:P962)</f>
        <v>0</v>
      </c>
      <c r="Q948" s="184"/>
      <c r="R948" s="185">
        <f>SUM(R949:R962)</f>
        <v>0.11922000000000001</v>
      </c>
      <c r="S948" s="184"/>
      <c r="T948" s="186">
        <f>SUM(T949:T962)</f>
        <v>0</v>
      </c>
      <c r="AR948" s="187" t="s">
        <v>158</v>
      </c>
      <c r="AT948" s="188" t="s">
        <v>72</v>
      </c>
      <c r="AU948" s="188" t="s">
        <v>78</v>
      </c>
      <c r="AY948" s="187" t="s">
        <v>150</v>
      </c>
      <c r="BK948" s="189">
        <f>SUM(BK949:BK962)</f>
        <v>0</v>
      </c>
    </row>
    <row r="949" spans="2:65" s="1" customFormat="1" ht="16.5" customHeight="1">
      <c r="B949" s="42"/>
      <c r="C949" s="192" t="s">
        <v>1653</v>
      </c>
      <c r="D949" s="192" t="s">
        <v>152</v>
      </c>
      <c r="E949" s="193" t="s">
        <v>1654</v>
      </c>
      <c r="F949" s="194" t="s">
        <v>1655</v>
      </c>
      <c r="G949" s="195" t="s">
        <v>277</v>
      </c>
      <c r="H949" s="196">
        <v>2</v>
      </c>
      <c r="I949" s="197"/>
      <c r="J949" s="198">
        <f t="shared" ref="J949:J962" si="30">ROUND(I949*H949,2)</f>
        <v>0</v>
      </c>
      <c r="K949" s="194" t="s">
        <v>23</v>
      </c>
      <c r="L949" s="62"/>
      <c r="M949" s="199" t="s">
        <v>23</v>
      </c>
      <c r="N949" s="200" t="s">
        <v>45</v>
      </c>
      <c r="O949" s="43"/>
      <c r="P949" s="201">
        <f t="shared" ref="P949:P962" si="31">O949*H949</f>
        <v>0</v>
      </c>
      <c r="Q949" s="201">
        <v>0</v>
      </c>
      <c r="R949" s="201">
        <f t="shared" ref="R949:R962" si="32">Q949*H949</f>
        <v>0</v>
      </c>
      <c r="S949" s="201">
        <v>0</v>
      </c>
      <c r="T949" s="202">
        <f t="shared" ref="T949:T962" si="33">S949*H949</f>
        <v>0</v>
      </c>
      <c r="AR949" s="24" t="s">
        <v>234</v>
      </c>
      <c r="AT949" s="24" t="s">
        <v>152</v>
      </c>
      <c r="AU949" s="24" t="s">
        <v>158</v>
      </c>
      <c r="AY949" s="24" t="s">
        <v>150</v>
      </c>
      <c r="BE949" s="203">
        <f t="shared" ref="BE949:BE962" si="34">IF(N949="základní",J949,0)</f>
        <v>0</v>
      </c>
      <c r="BF949" s="203">
        <f t="shared" ref="BF949:BF962" si="35">IF(N949="snížená",J949,0)</f>
        <v>0</v>
      </c>
      <c r="BG949" s="203">
        <f t="shared" ref="BG949:BG962" si="36">IF(N949="zákl. přenesená",J949,0)</f>
        <v>0</v>
      </c>
      <c r="BH949" s="203">
        <f t="shared" ref="BH949:BH962" si="37">IF(N949="sníž. přenesená",J949,0)</f>
        <v>0</v>
      </c>
      <c r="BI949" s="203">
        <f t="shared" ref="BI949:BI962" si="38">IF(N949="nulová",J949,0)</f>
        <v>0</v>
      </c>
      <c r="BJ949" s="24" t="s">
        <v>158</v>
      </c>
      <c r="BK949" s="203">
        <f t="shared" ref="BK949:BK962" si="39">ROUND(I949*H949,2)</f>
        <v>0</v>
      </c>
      <c r="BL949" s="24" t="s">
        <v>234</v>
      </c>
      <c r="BM949" s="24" t="s">
        <v>1656</v>
      </c>
    </row>
    <row r="950" spans="2:65" s="1" customFormat="1" ht="16.5" customHeight="1">
      <c r="B950" s="42"/>
      <c r="C950" s="192" t="s">
        <v>1657</v>
      </c>
      <c r="D950" s="192" t="s">
        <v>152</v>
      </c>
      <c r="E950" s="193" t="s">
        <v>1658</v>
      </c>
      <c r="F950" s="194" t="s">
        <v>1659</v>
      </c>
      <c r="G950" s="195" t="s">
        <v>330</v>
      </c>
      <c r="H950" s="196">
        <v>13</v>
      </c>
      <c r="I950" s="197"/>
      <c r="J950" s="198">
        <f t="shared" si="30"/>
        <v>0</v>
      </c>
      <c r="K950" s="194" t="s">
        <v>23</v>
      </c>
      <c r="L950" s="62"/>
      <c r="M950" s="199" t="s">
        <v>23</v>
      </c>
      <c r="N950" s="200" t="s">
        <v>45</v>
      </c>
      <c r="O950" s="43"/>
      <c r="P950" s="201">
        <f t="shared" si="31"/>
        <v>0</v>
      </c>
      <c r="Q950" s="201">
        <v>3.9899999999999996E-3</v>
      </c>
      <c r="R950" s="201">
        <f t="shared" si="32"/>
        <v>5.1869999999999993E-2</v>
      </c>
      <c r="S950" s="201">
        <v>0</v>
      </c>
      <c r="T950" s="202">
        <f t="shared" si="33"/>
        <v>0</v>
      </c>
      <c r="AR950" s="24" t="s">
        <v>234</v>
      </c>
      <c r="AT950" s="24" t="s">
        <v>152</v>
      </c>
      <c r="AU950" s="24" t="s">
        <v>158</v>
      </c>
      <c r="AY950" s="24" t="s">
        <v>150</v>
      </c>
      <c r="BE950" s="203">
        <f t="shared" si="34"/>
        <v>0</v>
      </c>
      <c r="BF950" s="203">
        <f t="shared" si="35"/>
        <v>0</v>
      </c>
      <c r="BG950" s="203">
        <f t="shared" si="36"/>
        <v>0</v>
      </c>
      <c r="BH950" s="203">
        <f t="shared" si="37"/>
        <v>0</v>
      </c>
      <c r="BI950" s="203">
        <f t="shared" si="38"/>
        <v>0</v>
      </c>
      <c r="BJ950" s="24" t="s">
        <v>158</v>
      </c>
      <c r="BK950" s="203">
        <f t="shared" si="39"/>
        <v>0</v>
      </c>
      <c r="BL950" s="24" t="s">
        <v>234</v>
      </c>
      <c r="BM950" s="24" t="s">
        <v>1660</v>
      </c>
    </row>
    <row r="951" spans="2:65" s="1" customFormat="1" ht="16.5" customHeight="1">
      <c r="B951" s="42"/>
      <c r="C951" s="192" t="s">
        <v>1661</v>
      </c>
      <c r="D951" s="192" t="s">
        <v>152</v>
      </c>
      <c r="E951" s="193" t="s">
        <v>1662</v>
      </c>
      <c r="F951" s="194" t="s">
        <v>1663</v>
      </c>
      <c r="G951" s="195" t="s">
        <v>330</v>
      </c>
      <c r="H951" s="196">
        <v>8</v>
      </c>
      <c r="I951" s="197"/>
      <c r="J951" s="198">
        <f t="shared" si="30"/>
        <v>0</v>
      </c>
      <c r="K951" s="194" t="s">
        <v>23</v>
      </c>
      <c r="L951" s="62"/>
      <c r="M951" s="199" t="s">
        <v>23</v>
      </c>
      <c r="N951" s="200" t="s">
        <v>45</v>
      </c>
      <c r="O951" s="43"/>
      <c r="P951" s="201">
        <f t="shared" si="31"/>
        <v>0</v>
      </c>
      <c r="Q951" s="201">
        <v>5.1799999999999997E-3</v>
      </c>
      <c r="R951" s="201">
        <f t="shared" si="32"/>
        <v>4.1439999999999998E-2</v>
      </c>
      <c r="S951" s="201">
        <v>0</v>
      </c>
      <c r="T951" s="202">
        <f t="shared" si="33"/>
        <v>0</v>
      </c>
      <c r="AR951" s="24" t="s">
        <v>234</v>
      </c>
      <c r="AT951" s="24" t="s">
        <v>152</v>
      </c>
      <c r="AU951" s="24" t="s">
        <v>158</v>
      </c>
      <c r="AY951" s="24" t="s">
        <v>150</v>
      </c>
      <c r="BE951" s="203">
        <f t="shared" si="34"/>
        <v>0</v>
      </c>
      <c r="BF951" s="203">
        <f t="shared" si="35"/>
        <v>0</v>
      </c>
      <c r="BG951" s="203">
        <f t="shared" si="36"/>
        <v>0</v>
      </c>
      <c r="BH951" s="203">
        <f t="shared" si="37"/>
        <v>0</v>
      </c>
      <c r="BI951" s="203">
        <f t="shared" si="38"/>
        <v>0</v>
      </c>
      <c r="BJ951" s="24" t="s">
        <v>158</v>
      </c>
      <c r="BK951" s="203">
        <f t="shared" si="39"/>
        <v>0</v>
      </c>
      <c r="BL951" s="24" t="s">
        <v>234</v>
      </c>
      <c r="BM951" s="24" t="s">
        <v>1664</v>
      </c>
    </row>
    <row r="952" spans="2:65" s="1" customFormat="1" ht="25.5" customHeight="1">
      <c r="B952" s="42"/>
      <c r="C952" s="192" t="s">
        <v>1665</v>
      </c>
      <c r="D952" s="192" t="s">
        <v>152</v>
      </c>
      <c r="E952" s="193" t="s">
        <v>1666</v>
      </c>
      <c r="F952" s="194" t="s">
        <v>1667</v>
      </c>
      <c r="G952" s="195" t="s">
        <v>330</v>
      </c>
      <c r="H952" s="196">
        <v>27</v>
      </c>
      <c r="I952" s="197"/>
      <c r="J952" s="198">
        <f t="shared" si="30"/>
        <v>0</v>
      </c>
      <c r="K952" s="194" t="s">
        <v>156</v>
      </c>
      <c r="L952" s="62"/>
      <c r="M952" s="199" t="s">
        <v>23</v>
      </c>
      <c r="N952" s="200" t="s">
        <v>45</v>
      </c>
      <c r="O952" s="43"/>
      <c r="P952" s="201">
        <f t="shared" si="31"/>
        <v>0</v>
      </c>
      <c r="Q952" s="201">
        <v>9.0000000000000006E-5</v>
      </c>
      <c r="R952" s="201">
        <f t="shared" si="32"/>
        <v>2.4300000000000003E-3</v>
      </c>
      <c r="S952" s="201">
        <v>0</v>
      </c>
      <c r="T952" s="202">
        <f t="shared" si="33"/>
        <v>0</v>
      </c>
      <c r="AR952" s="24" t="s">
        <v>234</v>
      </c>
      <c r="AT952" s="24" t="s">
        <v>152</v>
      </c>
      <c r="AU952" s="24" t="s">
        <v>158</v>
      </c>
      <c r="AY952" s="24" t="s">
        <v>150</v>
      </c>
      <c r="BE952" s="203">
        <f t="shared" si="34"/>
        <v>0</v>
      </c>
      <c r="BF952" s="203">
        <f t="shared" si="35"/>
        <v>0</v>
      </c>
      <c r="BG952" s="203">
        <f t="shared" si="36"/>
        <v>0</v>
      </c>
      <c r="BH952" s="203">
        <f t="shared" si="37"/>
        <v>0</v>
      </c>
      <c r="BI952" s="203">
        <f t="shared" si="38"/>
        <v>0</v>
      </c>
      <c r="BJ952" s="24" t="s">
        <v>158</v>
      </c>
      <c r="BK952" s="203">
        <f t="shared" si="39"/>
        <v>0</v>
      </c>
      <c r="BL952" s="24" t="s">
        <v>234</v>
      </c>
      <c r="BM952" s="24" t="s">
        <v>1668</v>
      </c>
    </row>
    <row r="953" spans="2:65" s="1" customFormat="1" ht="25.5" customHeight="1">
      <c r="B953" s="42"/>
      <c r="C953" s="192" t="s">
        <v>1669</v>
      </c>
      <c r="D953" s="192" t="s">
        <v>152</v>
      </c>
      <c r="E953" s="193" t="s">
        <v>1670</v>
      </c>
      <c r="F953" s="194" t="s">
        <v>1671</v>
      </c>
      <c r="G953" s="195" t="s">
        <v>330</v>
      </c>
      <c r="H953" s="196">
        <v>27</v>
      </c>
      <c r="I953" s="197"/>
      <c r="J953" s="198">
        <f t="shared" si="30"/>
        <v>0</v>
      </c>
      <c r="K953" s="194" t="s">
        <v>23</v>
      </c>
      <c r="L953" s="62"/>
      <c r="M953" s="199" t="s">
        <v>23</v>
      </c>
      <c r="N953" s="200" t="s">
        <v>45</v>
      </c>
      <c r="O953" s="43"/>
      <c r="P953" s="201">
        <f t="shared" si="31"/>
        <v>0</v>
      </c>
      <c r="Q953" s="201">
        <v>2.4000000000000001E-4</v>
      </c>
      <c r="R953" s="201">
        <f t="shared" si="32"/>
        <v>6.4800000000000005E-3</v>
      </c>
      <c r="S953" s="201">
        <v>0</v>
      </c>
      <c r="T953" s="202">
        <f t="shared" si="33"/>
        <v>0</v>
      </c>
      <c r="AR953" s="24" t="s">
        <v>234</v>
      </c>
      <c r="AT953" s="24" t="s">
        <v>152</v>
      </c>
      <c r="AU953" s="24" t="s">
        <v>158</v>
      </c>
      <c r="AY953" s="24" t="s">
        <v>150</v>
      </c>
      <c r="BE953" s="203">
        <f t="shared" si="34"/>
        <v>0</v>
      </c>
      <c r="BF953" s="203">
        <f t="shared" si="35"/>
        <v>0</v>
      </c>
      <c r="BG953" s="203">
        <f t="shared" si="36"/>
        <v>0</v>
      </c>
      <c r="BH953" s="203">
        <f t="shared" si="37"/>
        <v>0</v>
      </c>
      <c r="BI953" s="203">
        <f t="shared" si="38"/>
        <v>0</v>
      </c>
      <c r="BJ953" s="24" t="s">
        <v>158</v>
      </c>
      <c r="BK953" s="203">
        <f t="shared" si="39"/>
        <v>0</v>
      </c>
      <c r="BL953" s="24" t="s">
        <v>234</v>
      </c>
      <c r="BM953" s="24" t="s">
        <v>1672</v>
      </c>
    </row>
    <row r="954" spans="2:65" s="1" customFormat="1" ht="16.5" customHeight="1">
      <c r="B954" s="42"/>
      <c r="C954" s="192" t="s">
        <v>1673</v>
      </c>
      <c r="D954" s="192" t="s">
        <v>152</v>
      </c>
      <c r="E954" s="193" t="s">
        <v>1674</v>
      </c>
      <c r="F954" s="194" t="s">
        <v>1675</v>
      </c>
      <c r="G954" s="195" t="s">
        <v>277</v>
      </c>
      <c r="H954" s="196">
        <v>11</v>
      </c>
      <c r="I954" s="197"/>
      <c r="J954" s="198">
        <f t="shared" si="30"/>
        <v>0</v>
      </c>
      <c r="K954" s="194" t="s">
        <v>156</v>
      </c>
      <c r="L954" s="62"/>
      <c r="M954" s="199" t="s">
        <v>23</v>
      </c>
      <c r="N954" s="200" t="s">
        <v>45</v>
      </c>
      <c r="O954" s="43"/>
      <c r="P954" s="201">
        <f t="shared" si="31"/>
        <v>0</v>
      </c>
      <c r="Q954" s="201">
        <v>0</v>
      </c>
      <c r="R954" s="201">
        <f t="shared" si="32"/>
        <v>0</v>
      </c>
      <c r="S954" s="201">
        <v>0</v>
      </c>
      <c r="T954" s="202">
        <f t="shared" si="33"/>
        <v>0</v>
      </c>
      <c r="AR954" s="24" t="s">
        <v>234</v>
      </c>
      <c r="AT954" s="24" t="s">
        <v>152</v>
      </c>
      <c r="AU954" s="24" t="s">
        <v>158</v>
      </c>
      <c r="AY954" s="24" t="s">
        <v>150</v>
      </c>
      <c r="BE954" s="203">
        <f t="shared" si="34"/>
        <v>0</v>
      </c>
      <c r="BF954" s="203">
        <f t="shared" si="35"/>
        <v>0</v>
      </c>
      <c r="BG954" s="203">
        <f t="shared" si="36"/>
        <v>0</v>
      </c>
      <c r="BH954" s="203">
        <f t="shared" si="37"/>
        <v>0</v>
      </c>
      <c r="BI954" s="203">
        <f t="shared" si="38"/>
        <v>0</v>
      </c>
      <c r="BJ954" s="24" t="s">
        <v>158</v>
      </c>
      <c r="BK954" s="203">
        <f t="shared" si="39"/>
        <v>0</v>
      </c>
      <c r="BL954" s="24" t="s">
        <v>234</v>
      </c>
      <c r="BM954" s="24" t="s">
        <v>1676</v>
      </c>
    </row>
    <row r="955" spans="2:65" s="1" customFormat="1" ht="16.5" customHeight="1">
      <c r="B955" s="42"/>
      <c r="C955" s="192" t="s">
        <v>1677</v>
      </c>
      <c r="D955" s="192" t="s">
        <v>152</v>
      </c>
      <c r="E955" s="193" t="s">
        <v>1678</v>
      </c>
      <c r="F955" s="194" t="s">
        <v>1679</v>
      </c>
      <c r="G955" s="195" t="s">
        <v>277</v>
      </c>
      <c r="H955" s="196">
        <v>5</v>
      </c>
      <c r="I955" s="197"/>
      <c r="J955" s="198">
        <f t="shared" si="30"/>
        <v>0</v>
      </c>
      <c r="K955" s="194" t="s">
        <v>156</v>
      </c>
      <c r="L955" s="62"/>
      <c r="M955" s="199" t="s">
        <v>23</v>
      </c>
      <c r="N955" s="200" t="s">
        <v>45</v>
      </c>
      <c r="O955" s="43"/>
      <c r="P955" s="201">
        <f t="shared" si="31"/>
        <v>0</v>
      </c>
      <c r="Q955" s="201">
        <v>1.2999999999999999E-4</v>
      </c>
      <c r="R955" s="201">
        <f t="shared" si="32"/>
        <v>6.4999999999999997E-4</v>
      </c>
      <c r="S955" s="201">
        <v>0</v>
      </c>
      <c r="T955" s="202">
        <f t="shared" si="33"/>
        <v>0</v>
      </c>
      <c r="AR955" s="24" t="s">
        <v>234</v>
      </c>
      <c r="AT955" s="24" t="s">
        <v>152</v>
      </c>
      <c r="AU955" s="24" t="s">
        <v>158</v>
      </c>
      <c r="AY955" s="24" t="s">
        <v>150</v>
      </c>
      <c r="BE955" s="203">
        <f t="shared" si="34"/>
        <v>0</v>
      </c>
      <c r="BF955" s="203">
        <f t="shared" si="35"/>
        <v>0</v>
      </c>
      <c r="BG955" s="203">
        <f t="shared" si="36"/>
        <v>0</v>
      </c>
      <c r="BH955" s="203">
        <f t="shared" si="37"/>
        <v>0</v>
      </c>
      <c r="BI955" s="203">
        <f t="shared" si="38"/>
        <v>0</v>
      </c>
      <c r="BJ955" s="24" t="s">
        <v>158</v>
      </c>
      <c r="BK955" s="203">
        <f t="shared" si="39"/>
        <v>0</v>
      </c>
      <c r="BL955" s="24" t="s">
        <v>234</v>
      </c>
      <c r="BM955" s="24" t="s">
        <v>1680</v>
      </c>
    </row>
    <row r="956" spans="2:65" s="1" customFormat="1" ht="16.5" customHeight="1">
      <c r="B956" s="42"/>
      <c r="C956" s="192" t="s">
        <v>1681</v>
      </c>
      <c r="D956" s="192" t="s">
        <v>152</v>
      </c>
      <c r="E956" s="193" t="s">
        <v>1682</v>
      </c>
      <c r="F956" s="194" t="s">
        <v>1683</v>
      </c>
      <c r="G956" s="195" t="s">
        <v>1684</v>
      </c>
      <c r="H956" s="196">
        <v>3</v>
      </c>
      <c r="I956" s="197"/>
      <c r="J956" s="198">
        <f t="shared" si="30"/>
        <v>0</v>
      </c>
      <c r="K956" s="194" t="s">
        <v>156</v>
      </c>
      <c r="L956" s="62"/>
      <c r="M956" s="199" t="s">
        <v>23</v>
      </c>
      <c r="N956" s="200" t="s">
        <v>45</v>
      </c>
      <c r="O956" s="43"/>
      <c r="P956" s="201">
        <f t="shared" si="31"/>
        <v>0</v>
      </c>
      <c r="Q956" s="201">
        <v>2.5000000000000001E-4</v>
      </c>
      <c r="R956" s="201">
        <f t="shared" si="32"/>
        <v>7.5000000000000002E-4</v>
      </c>
      <c r="S956" s="201">
        <v>0</v>
      </c>
      <c r="T956" s="202">
        <f t="shared" si="33"/>
        <v>0</v>
      </c>
      <c r="AR956" s="24" t="s">
        <v>234</v>
      </c>
      <c r="AT956" s="24" t="s">
        <v>152</v>
      </c>
      <c r="AU956" s="24" t="s">
        <v>158</v>
      </c>
      <c r="AY956" s="24" t="s">
        <v>150</v>
      </c>
      <c r="BE956" s="203">
        <f t="shared" si="34"/>
        <v>0</v>
      </c>
      <c r="BF956" s="203">
        <f t="shared" si="35"/>
        <v>0</v>
      </c>
      <c r="BG956" s="203">
        <f t="shared" si="36"/>
        <v>0</v>
      </c>
      <c r="BH956" s="203">
        <f t="shared" si="37"/>
        <v>0</v>
      </c>
      <c r="BI956" s="203">
        <f t="shared" si="38"/>
        <v>0</v>
      </c>
      <c r="BJ956" s="24" t="s">
        <v>158</v>
      </c>
      <c r="BK956" s="203">
        <f t="shared" si="39"/>
        <v>0</v>
      </c>
      <c r="BL956" s="24" t="s">
        <v>234</v>
      </c>
      <c r="BM956" s="24" t="s">
        <v>1685</v>
      </c>
    </row>
    <row r="957" spans="2:65" s="1" customFormat="1" ht="16.5" customHeight="1">
      <c r="B957" s="42"/>
      <c r="C957" s="192" t="s">
        <v>1686</v>
      </c>
      <c r="D957" s="192" t="s">
        <v>152</v>
      </c>
      <c r="E957" s="193" t="s">
        <v>1687</v>
      </c>
      <c r="F957" s="194" t="s">
        <v>1688</v>
      </c>
      <c r="G957" s="195" t="s">
        <v>277</v>
      </c>
      <c r="H957" s="196">
        <v>2</v>
      </c>
      <c r="I957" s="197"/>
      <c r="J957" s="198">
        <f t="shared" si="30"/>
        <v>0</v>
      </c>
      <c r="K957" s="194" t="s">
        <v>156</v>
      </c>
      <c r="L957" s="62"/>
      <c r="M957" s="199" t="s">
        <v>23</v>
      </c>
      <c r="N957" s="200" t="s">
        <v>45</v>
      </c>
      <c r="O957" s="43"/>
      <c r="P957" s="201">
        <f t="shared" si="31"/>
        <v>0</v>
      </c>
      <c r="Q957" s="201">
        <v>2.1000000000000001E-4</v>
      </c>
      <c r="R957" s="201">
        <f t="shared" si="32"/>
        <v>4.2000000000000002E-4</v>
      </c>
      <c r="S957" s="201">
        <v>0</v>
      </c>
      <c r="T957" s="202">
        <f t="shared" si="33"/>
        <v>0</v>
      </c>
      <c r="AR957" s="24" t="s">
        <v>234</v>
      </c>
      <c r="AT957" s="24" t="s">
        <v>152</v>
      </c>
      <c r="AU957" s="24" t="s">
        <v>158</v>
      </c>
      <c r="AY957" s="24" t="s">
        <v>150</v>
      </c>
      <c r="BE957" s="203">
        <f t="shared" si="34"/>
        <v>0</v>
      </c>
      <c r="BF957" s="203">
        <f t="shared" si="35"/>
        <v>0</v>
      </c>
      <c r="BG957" s="203">
        <f t="shared" si="36"/>
        <v>0</v>
      </c>
      <c r="BH957" s="203">
        <f t="shared" si="37"/>
        <v>0</v>
      </c>
      <c r="BI957" s="203">
        <f t="shared" si="38"/>
        <v>0</v>
      </c>
      <c r="BJ957" s="24" t="s">
        <v>158</v>
      </c>
      <c r="BK957" s="203">
        <f t="shared" si="39"/>
        <v>0</v>
      </c>
      <c r="BL957" s="24" t="s">
        <v>234</v>
      </c>
      <c r="BM957" s="24" t="s">
        <v>1689</v>
      </c>
    </row>
    <row r="958" spans="2:65" s="1" customFormat="1" ht="25.5" customHeight="1">
      <c r="B958" s="42"/>
      <c r="C958" s="192" t="s">
        <v>1690</v>
      </c>
      <c r="D958" s="192" t="s">
        <v>152</v>
      </c>
      <c r="E958" s="193" t="s">
        <v>1691</v>
      </c>
      <c r="F958" s="194" t="s">
        <v>1692</v>
      </c>
      <c r="G958" s="195" t="s">
        <v>277</v>
      </c>
      <c r="H958" s="196">
        <v>9</v>
      </c>
      <c r="I958" s="197"/>
      <c r="J958" s="198">
        <f t="shared" si="30"/>
        <v>0</v>
      </c>
      <c r="K958" s="194" t="s">
        <v>23</v>
      </c>
      <c r="L958" s="62"/>
      <c r="M958" s="199" t="s">
        <v>23</v>
      </c>
      <c r="N958" s="200" t="s">
        <v>45</v>
      </c>
      <c r="O958" s="43"/>
      <c r="P958" s="201">
        <f t="shared" si="31"/>
        <v>0</v>
      </c>
      <c r="Q958" s="201">
        <v>5.5999999999999995E-4</v>
      </c>
      <c r="R958" s="201">
        <f t="shared" si="32"/>
        <v>5.0399999999999993E-3</v>
      </c>
      <c r="S958" s="201">
        <v>0</v>
      </c>
      <c r="T958" s="202">
        <f t="shared" si="33"/>
        <v>0</v>
      </c>
      <c r="AR958" s="24" t="s">
        <v>234</v>
      </c>
      <c r="AT958" s="24" t="s">
        <v>152</v>
      </c>
      <c r="AU958" s="24" t="s">
        <v>158</v>
      </c>
      <c r="AY958" s="24" t="s">
        <v>150</v>
      </c>
      <c r="BE958" s="203">
        <f t="shared" si="34"/>
        <v>0</v>
      </c>
      <c r="BF958" s="203">
        <f t="shared" si="35"/>
        <v>0</v>
      </c>
      <c r="BG958" s="203">
        <f t="shared" si="36"/>
        <v>0</v>
      </c>
      <c r="BH958" s="203">
        <f t="shared" si="37"/>
        <v>0</v>
      </c>
      <c r="BI958" s="203">
        <f t="shared" si="38"/>
        <v>0</v>
      </c>
      <c r="BJ958" s="24" t="s">
        <v>158</v>
      </c>
      <c r="BK958" s="203">
        <f t="shared" si="39"/>
        <v>0</v>
      </c>
      <c r="BL958" s="24" t="s">
        <v>234</v>
      </c>
      <c r="BM958" s="24" t="s">
        <v>1693</v>
      </c>
    </row>
    <row r="959" spans="2:65" s="1" customFormat="1" ht="25.5" customHeight="1">
      <c r="B959" s="42"/>
      <c r="C959" s="192" t="s">
        <v>1694</v>
      </c>
      <c r="D959" s="192" t="s">
        <v>152</v>
      </c>
      <c r="E959" s="193" t="s">
        <v>1695</v>
      </c>
      <c r="F959" s="194" t="s">
        <v>1696</v>
      </c>
      <c r="G959" s="195" t="s">
        <v>277</v>
      </c>
      <c r="H959" s="196">
        <v>2</v>
      </c>
      <c r="I959" s="197"/>
      <c r="J959" s="198">
        <f t="shared" si="30"/>
        <v>0</v>
      </c>
      <c r="K959" s="194" t="s">
        <v>23</v>
      </c>
      <c r="L959" s="62"/>
      <c r="M959" s="199" t="s">
        <v>23</v>
      </c>
      <c r="N959" s="200" t="s">
        <v>45</v>
      </c>
      <c r="O959" s="43"/>
      <c r="P959" s="201">
        <f t="shared" si="31"/>
        <v>0</v>
      </c>
      <c r="Q959" s="201">
        <v>1.2700000000000001E-3</v>
      </c>
      <c r="R959" s="201">
        <f t="shared" si="32"/>
        <v>2.5400000000000002E-3</v>
      </c>
      <c r="S959" s="201">
        <v>0</v>
      </c>
      <c r="T959" s="202">
        <f t="shared" si="33"/>
        <v>0</v>
      </c>
      <c r="AR959" s="24" t="s">
        <v>234</v>
      </c>
      <c r="AT959" s="24" t="s">
        <v>152</v>
      </c>
      <c r="AU959" s="24" t="s">
        <v>158</v>
      </c>
      <c r="AY959" s="24" t="s">
        <v>150</v>
      </c>
      <c r="BE959" s="203">
        <f t="shared" si="34"/>
        <v>0</v>
      </c>
      <c r="BF959" s="203">
        <f t="shared" si="35"/>
        <v>0</v>
      </c>
      <c r="BG959" s="203">
        <f t="shared" si="36"/>
        <v>0</v>
      </c>
      <c r="BH959" s="203">
        <f t="shared" si="37"/>
        <v>0</v>
      </c>
      <c r="BI959" s="203">
        <f t="shared" si="38"/>
        <v>0</v>
      </c>
      <c r="BJ959" s="24" t="s">
        <v>158</v>
      </c>
      <c r="BK959" s="203">
        <f t="shared" si="39"/>
        <v>0</v>
      </c>
      <c r="BL959" s="24" t="s">
        <v>234</v>
      </c>
      <c r="BM959" s="24" t="s">
        <v>1697</v>
      </c>
    </row>
    <row r="960" spans="2:65" s="1" customFormat="1" ht="16.5" customHeight="1">
      <c r="B960" s="42"/>
      <c r="C960" s="192" t="s">
        <v>1698</v>
      </c>
      <c r="D960" s="192" t="s">
        <v>152</v>
      </c>
      <c r="E960" s="193" t="s">
        <v>1699</v>
      </c>
      <c r="F960" s="194" t="s">
        <v>1700</v>
      </c>
      <c r="G960" s="195" t="s">
        <v>330</v>
      </c>
      <c r="H960" s="196">
        <v>38</v>
      </c>
      <c r="I960" s="197"/>
      <c r="J960" s="198">
        <f t="shared" si="30"/>
        <v>0</v>
      </c>
      <c r="K960" s="194" t="s">
        <v>156</v>
      </c>
      <c r="L960" s="62"/>
      <c r="M960" s="199" t="s">
        <v>23</v>
      </c>
      <c r="N960" s="200" t="s">
        <v>45</v>
      </c>
      <c r="O960" s="43"/>
      <c r="P960" s="201">
        <f t="shared" si="31"/>
        <v>0</v>
      </c>
      <c r="Q960" s="201">
        <v>1.9000000000000001E-4</v>
      </c>
      <c r="R960" s="201">
        <f t="shared" si="32"/>
        <v>7.2200000000000007E-3</v>
      </c>
      <c r="S960" s="201">
        <v>0</v>
      </c>
      <c r="T960" s="202">
        <f t="shared" si="33"/>
        <v>0</v>
      </c>
      <c r="AR960" s="24" t="s">
        <v>234</v>
      </c>
      <c r="AT960" s="24" t="s">
        <v>152</v>
      </c>
      <c r="AU960" s="24" t="s">
        <v>158</v>
      </c>
      <c r="AY960" s="24" t="s">
        <v>150</v>
      </c>
      <c r="BE960" s="203">
        <f t="shared" si="34"/>
        <v>0</v>
      </c>
      <c r="BF960" s="203">
        <f t="shared" si="35"/>
        <v>0</v>
      </c>
      <c r="BG960" s="203">
        <f t="shared" si="36"/>
        <v>0</v>
      </c>
      <c r="BH960" s="203">
        <f t="shared" si="37"/>
        <v>0</v>
      </c>
      <c r="BI960" s="203">
        <f t="shared" si="38"/>
        <v>0</v>
      </c>
      <c r="BJ960" s="24" t="s">
        <v>158</v>
      </c>
      <c r="BK960" s="203">
        <f t="shared" si="39"/>
        <v>0</v>
      </c>
      <c r="BL960" s="24" t="s">
        <v>234</v>
      </c>
      <c r="BM960" s="24" t="s">
        <v>1701</v>
      </c>
    </row>
    <row r="961" spans="2:65" s="1" customFormat="1" ht="16.5" customHeight="1">
      <c r="B961" s="42"/>
      <c r="C961" s="192" t="s">
        <v>1702</v>
      </c>
      <c r="D961" s="192" t="s">
        <v>152</v>
      </c>
      <c r="E961" s="193" t="s">
        <v>1703</v>
      </c>
      <c r="F961" s="194" t="s">
        <v>1704</v>
      </c>
      <c r="G961" s="195" t="s">
        <v>330</v>
      </c>
      <c r="H961" s="196">
        <v>38</v>
      </c>
      <c r="I961" s="197"/>
      <c r="J961" s="198">
        <f t="shared" si="30"/>
        <v>0</v>
      </c>
      <c r="K961" s="194" t="s">
        <v>156</v>
      </c>
      <c r="L961" s="62"/>
      <c r="M961" s="199" t="s">
        <v>23</v>
      </c>
      <c r="N961" s="200" t="s">
        <v>45</v>
      </c>
      <c r="O961" s="43"/>
      <c r="P961" s="201">
        <f t="shared" si="31"/>
        <v>0</v>
      </c>
      <c r="Q961" s="201">
        <v>1.0000000000000001E-5</v>
      </c>
      <c r="R961" s="201">
        <f t="shared" si="32"/>
        <v>3.8000000000000002E-4</v>
      </c>
      <c r="S961" s="201">
        <v>0</v>
      </c>
      <c r="T961" s="202">
        <f t="shared" si="33"/>
        <v>0</v>
      </c>
      <c r="AR961" s="24" t="s">
        <v>234</v>
      </c>
      <c r="AT961" s="24" t="s">
        <v>152</v>
      </c>
      <c r="AU961" s="24" t="s">
        <v>158</v>
      </c>
      <c r="AY961" s="24" t="s">
        <v>150</v>
      </c>
      <c r="BE961" s="203">
        <f t="shared" si="34"/>
        <v>0</v>
      </c>
      <c r="BF961" s="203">
        <f t="shared" si="35"/>
        <v>0</v>
      </c>
      <c r="BG961" s="203">
        <f t="shared" si="36"/>
        <v>0</v>
      </c>
      <c r="BH961" s="203">
        <f t="shared" si="37"/>
        <v>0</v>
      </c>
      <c r="BI961" s="203">
        <f t="shared" si="38"/>
        <v>0</v>
      </c>
      <c r="BJ961" s="24" t="s">
        <v>158</v>
      </c>
      <c r="BK961" s="203">
        <f t="shared" si="39"/>
        <v>0</v>
      </c>
      <c r="BL961" s="24" t="s">
        <v>234</v>
      </c>
      <c r="BM961" s="24" t="s">
        <v>1705</v>
      </c>
    </row>
    <row r="962" spans="2:65" s="1" customFormat="1" ht="16.5" customHeight="1">
      <c r="B962" s="42"/>
      <c r="C962" s="192" t="s">
        <v>1706</v>
      </c>
      <c r="D962" s="192" t="s">
        <v>152</v>
      </c>
      <c r="E962" s="193" t="s">
        <v>1707</v>
      </c>
      <c r="F962" s="194" t="s">
        <v>1708</v>
      </c>
      <c r="G962" s="195" t="s">
        <v>1401</v>
      </c>
      <c r="H962" s="258"/>
      <c r="I962" s="197"/>
      <c r="J962" s="198">
        <f t="shared" si="30"/>
        <v>0</v>
      </c>
      <c r="K962" s="194" t="s">
        <v>156</v>
      </c>
      <c r="L962" s="62"/>
      <c r="M962" s="199" t="s">
        <v>23</v>
      </c>
      <c r="N962" s="200" t="s">
        <v>45</v>
      </c>
      <c r="O962" s="43"/>
      <c r="P962" s="201">
        <f t="shared" si="31"/>
        <v>0</v>
      </c>
      <c r="Q962" s="201">
        <v>0</v>
      </c>
      <c r="R962" s="201">
        <f t="shared" si="32"/>
        <v>0</v>
      </c>
      <c r="S962" s="201">
        <v>0</v>
      </c>
      <c r="T962" s="202">
        <f t="shared" si="33"/>
        <v>0</v>
      </c>
      <c r="AR962" s="24" t="s">
        <v>234</v>
      </c>
      <c r="AT962" s="24" t="s">
        <v>152</v>
      </c>
      <c r="AU962" s="24" t="s">
        <v>158</v>
      </c>
      <c r="AY962" s="24" t="s">
        <v>150</v>
      </c>
      <c r="BE962" s="203">
        <f t="shared" si="34"/>
        <v>0</v>
      </c>
      <c r="BF962" s="203">
        <f t="shared" si="35"/>
        <v>0</v>
      </c>
      <c r="BG962" s="203">
        <f t="shared" si="36"/>
        <v>0</v>
      </c>
      <c r="BH962" s="203">
        <f t="shared" si="37"/>
        <v>0</v>
      </c>
      <c r="BI962" s="203">
        <f t="shared" si="38"/>
        <v>0</v>
      </c>
      <c r="BJ962" s="24" t="s">
        <v>158</v>
      </c>
      <c r="BK962" s="203">
        <f t="shared" si="39"/>
        <v>0</v>
      </c>
      <c r="BL962" s="24" t="s">
        <v>234</v>
      </c>
      <c r="BM962" s="24" t="s">
        <v>1709</v>
      </c>
    </row>
    <row r="963" spans="2:65" s="10" customFormat="1" ht="29.85" customHeight="1">
      <c r="B963" s="176"/>
      <c r="C963" s="177"/>
      <c r="D963" s="178" t="s">
        <v>72</v>
      </c>
      <c r="E963" s="190" t="s">
        <v>1710</v>
      </c>
      <c r="F963" s="190" t="s">
        <v>1711</v>
      </c>
      <c r="G963" s="177"/>
      <c r="H963" s="177"/>
      <c r="I963" s="180"/>
      <c r="J963" s="191">
        <f>BK963</f>
        <v>0</v>
      </c>
      <c r="K963" s="177"/>
      <c r="L963" s="182"/>
      <c r="M963" s="183"/>
      <c r="N963" s="184"/>
      <c r="O963" s="184"/>
      <c r="P963" s="185">
        <f>SUM(P964:P986)</f>
        <v>0</v>
      </c>
      <c r="Q963" s="184"/>
      <c r="R963" s="185">
        <f>SUM(R964:R986)</f>
        <v>0.22784999999999994</v>
      </c>
      <c r="S963" s="184"/>
      <c r="T963" s="186">
        <f>SUM(T964:T986)</f>
        <v>0.37434000000000001</v>
      </c>
      <c r="AR963" s="187" t="s">
        <v>158</v>
      </c>
      <c r="AT963" s="188" t="s">
        <v>72</v>
      </c>
      <c r="AU963" s="188" t="s">
        <v>78</v>
      </c>
      <c r="AY963" s="187" t="s">
        <v>150</v>
      </c>
      <c r="BK963" s="189">
        <f>SUM(BK964:BK986)</f>
        <v>0</v>
      </c>
    </row>
    <row r="964" spans="2:65" s="1" customFormat="1" ht="25.5" customHeight="1">
      <c r="B964" s="42"/>
      <c r="C964" s="192" t="s">
        <v>1712</v>
      </c>
      <c r="D964" s="192" t="s">
        <v>152</v>
      </c>
      <c r="E964" s="193" t="s">
        <v>1713</v>
      </c>
      <c r="F964" s="194" t="s">
        <v>1714</v>
      </c>
      <c r="G964" s="195" t="s">
        <v>1715</v>
      </c>
      <c r="H964" s="196">
        <v>2</v>
      </c>
      <c r="I964" s="197"/>
      <c r="J964" s="198">
        <f t="shared" ref="J964:J986" si="40">ROUND(I964*H964,2)</f>
        <v>0</v>
      </c>
      <c r="K964" s="194" t="s">
        <v>156</v>
      </c>
      <c r="L964" s="62"/>
      <c r="M964" s="199" t="s">
        <v>23</v>
      </c>
      <c r="N964" s="200" t="s">
        <v>45</v>
      </c>
      <c r="O964" s="43"/>
      <c r="P964" s="201">
        <f t="shared" ref="P964:P986" si="41">O964*H964</f>
        <v>0</v>
      </c>
      <c r="Q964" s="201">
        <v>1.6920000000000001E-2</v>
      </c>
      <c r="R964" s="201">
        <f t="shared" ref="R964:R986" si="42">Q964*H964</f>
        <v>3.3840000000000002E-2</v>
      </c>
      <c r="S964" s="201">
        <v>0</v>
      </c>
      <c r="T964" s="202">
        <f t="shared" ref="T964:T986" si="43">S964*H964</f>
        <v>0</v>
      </c>
      <c r="AR964" s="24" t="s">
        <v>234</v>
      </c>
      <c r="AT964" s="24" t="s">
        <v>152</v>
      </c>
      <c r="AU964" s="24" t="s">
        <v>158</v>
      </c>
      <c r="AY964" s="24" t="s">
        <v>150</v>
      </c>
      <c r="BE964" s="203">
        <f t="shared" ref="BE964:BE986" si="44">IF(N964="základní",J964,0)</f>
        <v>0</v>
      </c>
      <c r="BF964" s="203">
        <f t="shared" ref="BF964:BF986" si="45">IF(N964="snížená",J964,0)</f>
        <v>0</v>
      </c>
      <c r="BG964" s="203">
        <f t="shared" ref="BG964:BG986" si="46">IF(N964="zákl. přenesená",J964,0)</f>
        <v>0</v>
      </c>
      <c r="BH964" s="203">
        <f t="shared" ref="BH964:BH986" si="47">IF(N964="sníž. přenesená",J964,0)</f>
        <v>0</v>
      </c>
      <c r="BI964" s="203">
        <f t="shared" ref="BI964:BI986" si="48">IF(N964="nulová",J964,0)</f>
        <v>0</v>
      </c>
      <c r="BJ964" s="24" t="s">
        <v>158</v>
      </c>
      <c r="BK964" s="203">
        <f t="shared" ref="BK964:BK986" si="49">ROUND(I964*H964,2)</f>
        <v>0</v>
      </c>
      <c r="BL964" s="24" t="s">
        <v>234</v>
      </c>
      <c r="BM964" s="24" t="s">
        <v>1716</v>
      </c>
    </row>
    <row r="965" spans="2:65" s="1" customFormat="1" ht="25.5" customHeight="1">
      <c r="B965" s="42"/>
      <c r="C965" s="192" t="s">
        <v>1717</v>
      </c>
      <c r="D965" s="192" t="s">
        <v>152</v>
      </c>
      <c r="E965" s="193" t="s">
        <v>1718</v>
      </c>
      <c r="F965" s="194" t="s">
        <v>1719</v>
      </c>
      <c r="G965" s="195" t="s">
        <v>1715</v>
      </c>
      <c r="H965" s="196">
        <v>2</v>
      </c>
      <c r="I965" s="197"/>
      <c r="J965" s="198">
        <f t="shared" si="40"/>
        <v>0</v>
      </c>
      <c r="K965" s="194" t="s">
        <v>156</v>
      </c>
      <c r="L965" s="62"/>
      <c r="M965" s="199" t="s">
        <v>23</v>
      </c>
      <c r="N965" s="200" t="s">
        <v>45</v>
      </c>
      <c r="O965" s="43"/>
      <c r="P965" s="201">
        <f t="shared" si="41"/>
        <v>0</v>
      </c>
      <c r="Q965" s="201">
        <v>1.375E-2</v>
      </c>
      <c r="R965" s="201">
        <f t="shared" si="42"/>
        <v>2.75E-2</v>
      </c>
      <c r="S965" s="201">
        <v>0</v>
      </c>
      <c r="T965" s="202">
        <f t="shared" si="43"/>
        <v>0</v>
      </c>
      <c r="AR965" s="24" t="s">
        <v>234</v>
      </c>
      <c r="AT965" s="24" t="s">
        <v>152</v>
      </c>
      <c r="AU965" s="24" t="s">
        <v>158</v>
      </c>
      <c r="AY965" s="24" t="s">
        <v>150</v>
      </c>
      <c r="BE965" s="203">
        <f t="shared" si="44"/>
        <v>0</v>
      </c>
      <c r="BF965" s="203">
        <f t="shared" si="45"/>
        <v>0</v>
      </c>
      <c r="BG965" s="203">
        <f t="shared" si="46"/>
        <v>0</v>
      </c>
      <c r="BH965" s="203">
        <f t="shared" si="47"/>
        <v>0</v>
      </c>
      <c r="BI965" s="203">
        <f t="shared" si="48"/>
        <v>0</v>
      </c>
      <c r="BJ965" s="24" t="s">
        <v>158</v>
      </c>
      <c r="BK965" s="203">
        <f t="shared" si="49"/>
        <v>0</v>
      </c>
      <c r="BL965" s="24" t="s">
        <v>234</v>
      </c>
      <c r="BM965" s="24" t="s">
        <v>1720</v>
      </c>
    </row>
    <row r="966" spans="2:65" s="1" customFormat="1" ht="16.5" customHeight="1">
      <c r="B966" s="42"/>
      <c r="C966" s="192" t="s">
        <v>1721</v>
      </c>
      <c r="D966" s="192" t="s">
        <v>152</v>
      </c>
      <c r="E966" s="193" t="s">
        <v>1722</v>
      </c>
      <c r="F966" s="194" t="s">
        <v>1723</v>
      </c>
      <c r="G966" s="195" t="s">
        <v>1715</v>
      </c>
      <c r="H966" s="196">
        <v>1</v>
      </c>
      <c r="I966" s="197"/>
      <c r="J966" s="198">
        <f t="shared" si="40"/>
        <v>0</v>
      </c>
      <c r="K966" s="194" t="s">
        <v>23</v>
      </c>
      <c r="L966" s="62"/>
      <c r="M966" s="199" t="s">
        <v>23</v>
      </c>
      <c r="N966" s="200" t="s">
        <v>45</v>
      </c>
      <c r="O966" s="43"/>
      <c r="P966" s="201">
        <f t="shared" si="41"/>
        <v>0</v>
      </c>
      <c r="Q966" s="201">
        <v>0</v>
      </c>
      <c r="R966" s="201">
        <f t="shared" si="42"/>
        <v>0</v>
      </c>
      <c r="S966" s="201">
        <v>2.7E-2</v>
      </c>
      <c r="T966" s="202">
        <f t="shared" si="43"/>
        <v>2.7E-2</v>
      </c>
      <c r="AR966" s="24" t="s">
        <v>234</v>
      </c>
      <c r="AT966" s="24" t="s">
        <v>152</v>
      </c>
      <c r="AU966" s="24" t="s">
        <v>158</v>
      </c>
      <c r="AY966" s="24" t="s">
        <v>150</v>
      </c>
      <c r="BE966" s="203">
        <f t="shared" si="44"/>
        <v>0</v>
      </c>
      <c r="BF966" s="203">
        <f t="shared" si="45"/>
        <v>0</v>
      </c>
      <c r="BG966" s="203">
        <f t="shared" si="46"/>
        <v>0</v>
      </c>
      <c r="BH966" s="203">
        <f t="shared" si="47"/>
        <v>0</v>
      </c>
      <c r="BI966" s="203">
        <f t="shared" si="48"/>
        <v>0</v>
      </c>
      <c r="BJ966" s="24" t="s">
        <v>158</v>
      </c>
      <c r="BK966" s="203">
        <f t="shared" si="49"/>
        <v>0</v>
      </c>
      <c r="BL966" s="24" t="s">
        <v>234</v>
      </c>
      <c r="BM966" s="24" t="s">
        <v>1724</v>
      </c>
    </row>
    <row r="967" spans="2:65" s="1" customFormat="1" ht="16.5" customHeight="1">
      <c r="B967" s="42"/>
      <c r="C967" s="192" t="s">
        <v>1725</v>
      </c>
      <c r="D967" s="192" t="s">
        <v>152</v>
      </c>
      <c r="E967" s="193" t="s">
        <v>1726</v>
      </c>
      <c r="F967" s="194" t="s">
        <v>1727</v>
      </c>
      <c r="G967" s="195" t="s">
        <v>1715</v>
      </c>
      <c r="H967" s="196">
        <v>4</v>
      </c>
      <c r="I967" s="197"/>
      <c r="J967" s="198">
        <f t="shared" si="40"/>
        <v>0</v>
      </c>
      <c r="K967" s="194" t="s">
        <v>23</v>
      </c>
      <c r="L967" s="62"/>
      <c r="M967" s="199" t="s">
        <v>23</v>
      </c>
      <c r="N967" s="200" t="s">
        <v>45</v>
      </c>
      <c r="O967" s="43"/>
      <c r="P967" s="201">
        <f t="shared" si="41"/>
        <v>0</v>
      </c>
      <c r="Q967" s="201">
        <v>0</v>
      </c>
      <c r="R967" s="201">
        <f t="shared" si="42"/>
        <v>0</v>
      </c>
      <c r="S967" s="201">
        <v>1.933E-2</v>
      </c>
      <c r="T967" s="202">
        <f t="shared" si="43"/>
        <v>7.732E-2</v>
      </c>
      <c r="AR967" s="24" t="s">
        <v>234</v>
      </c>
      <c r="AT967" s="24" t="s">
        <v>152</v>
      </c>
      <c r="AU967" s="24" t="s">
        <v>158</v>
      </c>
      <c r="AY967" s="24" t="s">
        <v>150</v>
      </c>
      <c r="BE967" s="203">
        <f t="shared" si="44"/>
        <v>0</v>
      </c>
      <c r="BF967" s="203">
        <f t="shared" si="45"/>
        <v>0</v>
      </c>
      <c r="BG967" s="203">
        <f t="shared" si="46"/>
        <v>0</v>
      </c>
      <c r="BH967" s="203">
        <f t="shared" si="47"/>
        <v>0</v>
      </c>
      <c r="BI967" s="203">
        <f t="shared" si="48"/>
        <v>0</v>
      </c>
      <c r="BJ967" s="24" t="s">
        <v>158</v>
      </c>
      <c r="BK967" s="203">
        <f t="shared" si="49"/>
        <v>0</v>
      </c>
      <c r="BL967" s="24" t="s">
        <v>234</v>
      </c>
      <c r="BM967" s="24" t="s">
        <v>1728</v>
      </c>
    </row>
    <row r="968" spans="2:65" s="1" customFormat="1" ht="16.5" customHeight="1">
      <c r="B968" s="42"/>
      <c r="C968" s="192" t="s">
        <v>1729</v>
      </c>
      <c r="D968" s="192" t="s">
        <v>152</v>
      </c>
      <c r="E968" s="193" t="s">
        <v>1730</v>
      </c>
      <c r="F968" s="194" t="s">
        <v>1731</v>
      </c>
      <c r="G968" s="195" t="s">
        <v>1715</v>
      </c>
      <c r="H968" s="196">
        <v>1</v>
      </c>
      <c r="I968" s="197"/>
      <c r="J968" s="198">
        <f t="shared" si="40"/>
        <v>0</v>
      </c>
      <c r="K968" s="194" t="s">
        <v>156</v>
      </c>
      <c r="L968" s="62"/>
      <c r="M968" s="199" t="s">
        <v>23</v>
      </c>
      <c r="N968" s="200" t="s">
        <v>45</v>
      </c>
      <c r="O968" s="43"/>
      <c r="P968" s="201">
        <f t="shared" si="41"/>
        <v>0</v>
      </c>
      <c r="Q968" s="201">
        <v>0</v>
      </c>
      <c r="R968" s="201">
        <f t="shared" si="42"/>
        <v>0</v>
      </c>
      <c r="S968" s="201">
        <v>1.72E-2</v>
      </c>
      <c r="T968" s="202">
        <f t="shared" si="43"/>
        <v>1.72E-2</v>
      </c>
      <c r="AR968" s="24" t="s">
        <v>234</v>
      </c>
      <c r="AT968" s="24" t="s">
        <v>152</v>
      </c>
      <c r="AU968" s="24" t="s">
        <v>158</v>
      </c>
      <c r="AY968" s="24" t="s">
        <v>150</v>
      </c>
      <c r="BE968" s="203">
        <f t="shared" si="44"/>
        <v>0</v>
      </c>
      <c r="BF968" s="203">
        <f t="shared" si="45"/>
        <v>0</v>
      </c>
      <c r="BG968" s="203">
        <f t="shared" si="46"/>
        <v>0</v>
      </c>
      <c r="BH968" s="203">
        <f t="shared" si="47"/>
        <v>0</v>
      </c>
      <c r="BI968" s="203">
        <f t="shared" si="48"/>
        <v>0</v>
      </c>
      <c r="BJ968" s="24" t="s">
        <v>158</v>
      </c>
      <c r="BK968" s="203">
        <f t="shared" si="49"/>
        <v>0</v>
      </c>
      <c r="BL968" s="24" t="s">
        <v>234</v>
      </c>
      <c r="BM968" s="24" t="s">
        <v>1732</v>
      </c>
    </row>
    <row r="969" spans="2:65" s="1" customFormat="1" ht="16.5" customHeight="1">
      <c r="B969" s="42"/>
      <c r="C969" s="192" t="s">
        <v>1733</v>
      </c>
      <c r="D969" s="192" t="s">
        <v>152</v>
      </c>
      <c r="E969" s="193" t="s">
        <v>1734</v>
      </c>
      <c r="F969" s="194" t="s">
        <v>1735</v>
      </c>
      <c r="G969" s="195" t="s">
        <v>1715</v>
      </c>
      <c r="H969" s="196">
        <v>5</v>
      </c>
      <c r="I969" s="197"/>
      <c r="J969" s="198">
        <f t="shared" si="40"/>
        <v>0</v>
      </c>
      <c r="K969" s="194" t="s">
        <v>23</v>
      </c>
      <c r="L969" s="62"/>
      <c r="M969" s="199" t="s">
        <v>23</v>
      </c>
      <c r="N969" s="200" t="s">
        <v>45</v>
      </c>
      <c r="O969" s="43"/>
      <c r="P969" s="201">
        <f t="shared" si="41"/>
        <v>0</v>
      </c>
      <c r="Q969" s="201">
        <v>0</v>
      </c>
      <c r="R969" s="201">
        <f t="shared" si="42"/>
        <v>0</v>
      </c>
      <c r="S969" s="201">
        <v>3.1870000000000002E-2</v>
      </c>
      <c r="T969" s="202">
        <f t="shared" si="43"/>
        <v>0.15935000000000002</v>
      </c>
      <c r="AR969" s="24" t="s">
        <v>234</v>
      </c>
      <c r="AT969" s="24" t="s">
        <v>152</v>
      </c>
      <c r="AU969" s="24" t="s">
        <v>158</v>
      </c>
      <c r="AY969" s="24" t="s">
        <v>150</v>
      </c>
      <c r="BE969" s="203">
        <f t="shared" si="44"/>
        <v>0</v>
      </c>
      <c r="BF969" s="203">
        <f t="shared" si="45"/>
        <v>0</v>
      </c>
      <c r="BG969" s="203">
        <f t="shared" si="46"/>
        <v>0</v>
      </c>
      <c r="BH969" s="203">
        <f t="shared" si="47"/>
        <v>0</v>
      </c>
      <c r="BI969" s="203">
        <f t="shared" si="48"/>
        <v>0</v>
      </c>
      <c r="BJ969" s="24" t="s">
        <v>158</v>
      </c>
      <c r="BK969" s="203">
        <f t="shared" si="49"/>
        <v>0</v>
      </c>
      <c r="BL969" s="24" t="s">
        <v>234</v>
      </c>
      <c r="BM969" s="24" t="s">
        <v>1736</v>
      </c>
    </row>
    <row r="970" spans="2:65" s="1" customFormat="1" ht="16.5" customHeight="1">
      <c r="B970" s="42"/>
      <c r="C970" s="192" t="s">
        <v>1737</v>
      </c>
      <c r="D970" s="192" t="s">
        <v>152</v>
      </c>
      <c r="E970" s="193" t="s">
        <v>1738</v>
      </c>
      <c r="F970" s="194" t="s">
        <v>1739</v>
      </c>
      <c r="G970" s="195" t="s">
        <v>1715</v>
      </c>
      <c r="H970" s="196">
        <v>3</v>
      </c>
      <c r="I970" s="197"/>
      <c r="J970" s="198">
        <f t="shared" si="40"/>
        <v>0</v>
      </c>
      <c r="K970" s="194" t="s">
        <v>23</v>
      </c>
      <c r="L970" s="62"/>
      <c r="M970" s="199" t="s">
        <v>23</v>
      </c>
      <c r="N970" s="200" t="s">
        <v>45</v>
      </c>
      <c r="O970" s="43"/>
      <c r="P970" s="201">
        <f t="shared" si="41"/>
        <v>0</v>
      </c>
      <c r="Q970" s="201">
        <v>0</v>
      </c>
      <c r="R970" s="201">
        <f t="shared" si="42"/>
        <v>0</v>
      </c>
      <c r="S970" s="201">
        <v>1.907E-2</v>
      </c>
      <c r="T970" s="202">
        <f t="shared" si="43"/>
        <v>5.7209999999999997E-2</v>
      </c>
      <c r="AR970" s="24" t="s">
        <v>234</v>
      </c>
      <c r="AT970" s="24" t="s">
        <v>152</v>
      </c>
      <c r="AU970" s="24" t="s">
        <v>158</v>
      </c>
      <c r="AY970" s="24" t="s">
        <v>150</v>
      </c>
      <c r="BE970" s="203">
        <f t="shared" si="44"/>
        <v>0</v>
      </c>
      <c r="BF970" s="203">
        <f t="shared" si="45"/>
        <v>0</v>
      </c>
      <c r="BG970" s="203">
        <f t="shared" si="46"/>
        <v>0</v>
      </c>
      <c r="BH970" s="203">
        <f t="shared" si="47"/>
        <v>0</v>
      </c>
      <c r="BI970" s="203">
        <f t="shared" si="48"/>
        <v>0</v>
      </c>
      <c r="BJ970" s="24" t="s">
        <v>158</v>
      </c>
      <c r="BK970" s="203">
        <f t="shared" si="49"/>
        <v>0</v>
      </c>
      <c r="BL970" s="24" t="s">
        <v>234</v>
      </c>
      <c r="BM970" s="24" t="s">
        <v>1740</v>
      </c>
    </row>
    <row r="971" spans="2:65" s="1" customFormat="1" ht="16.5" customHeight="1">
      <c r="B971" s="42"/>
      <c r="C971" s="192" t="s">
        <v>1741</v>
      </c>
      <c r="D971" s="192" t="s">
        <v>152</v>
      </c>
      <c r="E971" s="193" t="s">
        <v>1742</v>
      </c>
      <c r="F971" s="194" t="s">
        <v>1743</v>
      </c>
      <c r="G971" s="195" t="s">
        <v>1715</v>
      </c>
      <c r="H971" s="196">
        <v>1</v>
      </c>
      <c r="I971" s="197"/>
      <c r="J971" s="198">
        <f t="shared" si="40"/>
        <v>0</v>
      </c>
      <c r="K971" s="194" t="s">
        <v>156</v>
      </c>
      <c r="L971" s="62"/>
      <c r="M971" s="199" t="s">
        <v>23</v>
      </c>
      <c r="N971" s="200" t="s">
        <v>45</v>
      </c>
      <c r="O971" s="43"/>
      <c r="P971" s="201">
        <f t="shared" si="41"/>
        <v>0</v>
      </c>
      <c r="Q971" s="201">
        <v>0</v>
      </c>
      <c r="R971" s="201">
        <f t="shared" si="42"/>
        <v>0</v>
      </c>
      <c r="S971" s="201">
        <v>3.4700000000000002E-2</v>
      </c>
      <c r="T971" s="202">
        <f t="shared" si="43"/>
        <v>3.4700000000000002E-2</v>
      </c>
      <c r="AR971" s="24" t="s">
        <v>234</v>
      </c>
      <c r="AT971" s="24" t="s">
        <v>152</v>
      </c>
      <c r="AU971" s="24" t="s">
        <v>158</v>
      </c>
      <c r="AY971" s="24" t="s">
        <v>150</v>
      </c>
      <c r="BE971" s="203">
        <f t="shared" si="44"/>
        <v>0</v>
      </c>
      <c r="BF971" s="203">
        <f t="shared" si="45"/>
        <v>0</v>
      </c>
      <c r="BG971" s="203">
        <f t="shared" si="46"/>
        <v>0</v>
      </c>
      <c r="BH971" s="203">
        <f t="shared" si="47"/>
        <v>0</v>
      </c>
      <c r="BI971" s="203">
        <f t="shared" si="48"/>
        <v>0</v>
      </c>
      <c r="BJ971" s="24" t="s">
        <v>158</v>
      </c>
      <c r="BK971" s="203">
        <f t="shared" si="49"/>
        <v>0</v>
      </c>
      <c r="BL971" s="24" t="s">
        <v>234</v>
      </c>
      <c r="BM971" s="24" t="s">
        <v>1744</v>
      </c>
    </row>
    <row r="972" spans="2:65" s="1" customFormat="1" ht="16.5" customHeight="1">
      <c r="B972" s="42"/>
      <c r="C972" s="192" t="s">
        <v>1745</v>
      </c>
      <c r="D972" s="192" t="s">
        <v>152</v>
      </c>
      <c r="E972" s="193" t="s">
        <v>1746</v>
      </c>
      <c r="F972" s="194" t="s">
        <v>1747</v>
      </c>
      <c r="G972" s="195" t="s">
        <v>1715</v>
      </c>
      <c r="H972" s="196">
        <v>1</v>
      </c>
      <c r="I972" s="197"/>
      <c r="J972" s="198">
        <f t="shared" si="40"/>
        <v>0</v>
      </c>
      <c r="K972" s="194" t="s">
        <v>156</v>
      </c>
      <c r="L972" s="62"/>
      <c r="M972" s="199" t="s">
        <v>23</v>
      </c>
      <c r="N972" s="200" t="s">
        <v>45</v>
      </c>
      <c r="O972" s="43"/>
      <c r="P972" s="201">
        <f t="shared" si="41"/>
        <v>0</v>
      </c>
      <c r="Q972" s="201">
        <v>0</v>
      </c>
      <c r="R972" s="201">
        <f t="shared" si="42"/>
        <v>0</v>
      </c>
      <c r="S972" s="201">
        <v>1.56E-3</v>
      </c>
      <c r="T972" s="202">
        <f t="shared" si="43"/>
        <v>1.56E-3</v>
      </c>
      <c r="AR972" s="24" t="s">
        <v>234</v>
      </c>
      <c r="AT972" s="24" t="s">
        <v>152</v>
      </c>
      <c r="AU972" s="24" t="s">
        <v>158</v>
      </c>
      <c r="AY972" s="24" t="s">
        <v>150</v>
      </c>
      <c r="BE972" s="203">
        <f t="shared" si="44"/>
        <v>0</v>
      </c>
      <c r="BF972" s="203">
        <f t="shared" si="45"/>
        <v>0</v>
      </c>
      <c r="BG972" s="203">
        <f t="shared" si="46"/>
        <v>0</v>
      </c>
      <c r="BH972" s="203">
        <f t="shared" si="47"/>
        <v>0</v>
      </c>
      <c r="BI972" s="203">
        <f t="shared" si="48"/>
        <v>0</v>
      </c>
      <c r="BJ972" s="24" t="s">
        <v>158</v>
      </c>
      <c r="BK972" s="203">
        <f t="shared" si="49"/>
        <v>0</v>
      </c>
      <c r="BL972" s="24" t="s">
        <v>234</v>
      </c>
      <c r="BM972" s="24" t="s">
        <v>1748</v>
      </c>
    </row>
    <row r="973" spans="2:65" s="1" customFormat="1" ht="25.5" customHeight="1">
      <c r="B973" s="42"/>
      <c r="C973" s="192" t="s">
        <v>1749</v>
      </c>
      <c r="D973" s="192" t="s">
        <v>152</v>
      </c>
      <c r="E973" s="193" t="s">
        <v>1750</v>
      </c>
      <c r="F973" s="194" t="s">
        <v>1751</v>
      </c>
      <c r="G973" s="195" t="s">
        <v>1715</v>
      </c>
      <c r="H973" s="196">
        <v>1</v>
      </c>
      <c r="I973" s="197"/>
      <c r="J973" s="198">
        <f t="shared" si="40"/>
        <v>0</v>
      </c>
      <c r="K973" s="194" t="s">
        <v>23</v>
      </c>
      <c r="L973" s="62"/>
      <c r="M973" s="199" t="s">
        <v>23</v>
      </c>
      <c r="N973" s="200" t="s">
        <v>45</v>
      </c>
      <c r="O973" s="43"/>
      <c r="P973" s="201">
        <f t="shared" si="41"/>
        <v>0</v>
      </c>
      <c r="Q973" s="201">
        <v>1.15E-2</v>
      </c>
      <c r="R973" s="201">
        <f t="shared" si="42"/>
        <v>1.15E-2</v>
      </c>
      <c r="S973" s="201">
        <v>0</v>
      </c>
      <c r="T973" s="202">
        <f t="shared" si="43"/>
        <v>0</v>
      </c>
      <c r="AR973" s="24" t="s">
        <v>234</v>
      </c>
      <c r="AT973" s="24" t="s">
        <v>152</v>
      </c>
      <c r="AU973" s="24" t="s">
        <v>158</v>
      </c>
      <c r="AY973" s="24" t="s">
        <v>150</v>
      </c>
      <c r="BE973" s="203">
        <f t="shared" si="44"/>
        <v>0</v>
      </c>
      <c r="BF973" s="203">
        <f t="shared" si="45"/>
        <v>0</v>
      </c>
      <c r="BG973" s="203">
        <f t="shared" si="46"/>
        <v>0</v>
      </c>
      <c r="BH973" s="203">
        <f t="shared" si="47"/>
        <v>0</v>
      </c>
      <c r="BI973" s="203">
        <f t="shared" si="48"/>
        <v>0</v>
      </c>
      <c r="BJ973" s="24" t="s">
        <v>158</v>
      </c>
      <c r="BK973" s="203">
        <f t="shared" si="49"/>
        <v>0</v>
      </c>
      <c r="BL973" s="24" t="s">
        <v>234</v>
      </c>
      <c r="BM973" s="24" t="s">
        <v>1752</v>
      </c>
    </row>
    <row r="974" spans="2:65" s="1" customFormat="1" ht="25.5" customHeight="1">
      <c r="B974" s="42"/>
      <c r="C974" s="192" t="s">
        <v>1753</v>
      </c>
      <c r="D974" s="192" t="s">
        <v>152</v>
      </c>
      <c r="E974" s="193" t="s">
        <v>1754</v>
      </c>
      <c r="F974" s="194" t="s">
        <v>1755</v>
      </c>
      <c r="G974" s="195" t="s">
        <v>1715</v>
      </c>
      <c r="H974" s="196">
        <v>2</v>
      </c>
      <c r="I974" s="197"/>
      <c r="J974" s="198">
        <f t="shared" si="40"/>
        <v>0</v>
      </c>
      <c r="K974" s="194" t="s">
        <v>23</v>
      </c>
      <c r="L974" s="62"/>
      <c r="M974" s="199" t="s">
        <v>23</v>
      </c>
      <c r="N974" s="200" t="s">
        <v>45</v>
      </c>
      <c r="O974" s="43"/>
      <c r="P974" s="201">
        <f t="shared" si="41"/>
        <v>0</v>
      </c>
      <c r="Q974" s="201">
        <v>3.109E-2</v>
      </c>
      <c r="R974" s="201">
        <f t="shared" si="42"/>
        <v>6.2179999999999999E-2</v>
      </c>
      <c r="S974" s="201">
        <v>0</v>
      </c>
      <c r="T974" s="202">
        <f t="shared" si="43"/>
        <v>0</v>
      </c>
      <c r="AR974" s="24" t="s">
        <v>234</v>
      </c>
      <c r="AT974" s="24" t="s">
        <v>152</v>
      </c>
      <c r="AU974" s="24" t="s">
        <v>158</v>
      </c>
      <c r="AY974" s="24" t="s">
        <v>150</v>
      </c>
      <c r="BE974" s="203">
        <f t="shared" si="44"/>
        <v>0</v>
      </c>
      <c r="BF974" s="203">
        <f t="shared" si="45"/>
        <v>0</v>
      </c>
      <c r="BG974" s="203">
        <f t="shared" si="46"/>
        <v>0</v>
      </c>
      <c r="BH974" s="203">
        <f t="shared" si="47"/>
        <v>0</v>
      </c>
      <c r="BI974" s="203">
        <f t="shared" si="48"/>
        <v>0</v>
      </c>
      <c r="BJ974" s="24" t="s">
        <v>158</v>
      </c>
      <c r="BK974" s="203">
        <f t="shared" si="49"/>
        <v>0</v>
      </c>
      <c r="BL974" s="24" t="s">
        <v>234</v>
      </c>
      <c r="BM974" s="24" t="s">
        <v>1756</v>
      </c>
    </row>
    <row r="975" spans="2:65" s="1" customFormat="1" ht="25.5" customHeight="1">
      <c r="B975" s="42"/>
      <c r="C975" s="192" t="s">
        <v>1757</v>
      </c>
      <c r="D975" s="192" t="s">
        <v>152</v>
      </c>
      <c r="E975" s="193" t="s">
        <v>1758</v>
      </c>
      <c r="F975" s="194" t="s">
        <v>1759</v>
      </c>
      <c r="G975" s="195" t="s">
        <v>1715</v>
      </c>
      <c r="H975" s="196">
        <v>3</v>
      </c>
      <c r="I975" s="197"/>
      <c r="J975" s="198">
        <f t="shared" si="40"/>
        <v>0</v>
      </c>
      <c r="K975" s="194" t="s">
        <v>156</v>
      </c>
      <c r="L975" s="62"/>
      <c r="M975" s="199" t="s">
        <v>23</v>
      </c>
      <c r="N975" s="200" t="s">
        <v>45</v>
      </c>
      <c r="O975" s="43"/>
      <c r="P975" s="201">
        <f t="shared" si="41"/>
        <v>0</v>
      </c>
      <c r="Q975" s="201">
        <v>1.2E-2</v>
      </c>
      <c r="R975" s="201">
        <f t="shared" si="42"/>
        <v>3.6000000000000004E-2</v>
      </c>
      <c r="S975" s="201">
        <v>0</v>
      </c>
      <c r="T975" s="202">
        <f t="shared" si="43"/>
        <v>0</v>
      </c>
      <c r="AR975" s="24" t="s">
        <v>234</v>
      </c>
      <c r="AT975" s="24" t="s">
        <v>152</v>
      </c>
      <c r="AU975" s="24" t="s">
        <v>158</v>
      </c>
      <c r="AY975" s="24" t="s">
        <v>150</v>
      </c>
      <c r="BE975" s="203">
        <f t="shared" si="44"/>
        <v>0</v>
      </c>
      <c r="BF975" s="203">
        <f t="shared" si="45"/>
        <v>0</v>
      </c>
      <c r="BG975" s="203">
        <f t="shared" si="46"/>
        <v>0</v>
      </c>
      <c r="BH975" s="203">
        <f t="shared" si="47"/>
        <v>0</v>
      </c>
      <c r="BI975" s="203">
        <f t="shared" si="48"/>
        <v>0</v>
      </c>
      <c r="BJ975" s="24" t="s">
        <v>158</v>
      </c>
      <c r="BK975" s="203">
        <f t="shared" si="49"/>
        <v>0</v>
      </c>
      <c r="BL975" s="24" t="s">
        <v>234</v>
      </c>
      <c r="BM975" s="24" t="s">
        <v>1760</v>
      </c>
    </row>
    <row r="976" spans="2:65" s="1" customFormat="1" ht="25.5" customHeight="1">
      <c r="B976" s="42"/>
      <c r="C976" s="192" t="s">
        <v>1761</v>
      </c>
      <c r="D976" s="192" t="s">
        <v>152</v>
      </c>
      <c r="E976" s="193" t="s">
        <v>1762</v>
      </c>
      <c r="F976" s="194" t="s">
        <v>1763</v>
      </c>
      <c r="G976" s="195" t="s">
        <v>1715</v>
      </c>
      <c r="H976" s="196">
        <v>1</v>
      </c>
      <c r="I976" s="197"/>
      <c r="J976" s="198">
        <f t="shared" si="40"/>
        <v>0</v>
      </c>
      <c r="K976" s="194" t="s">
        <v>156</v>
      </c>
      <c r="L976" s="62"/>
      <c r="M976" s="199" t="s">
        <v>23</v>
      </c>
      <c r="N976" s="200" t="s">
        <v>45</v>
      </c>
      <c r="O976" s="43"/>
      <c r="P976" s="201">
        <f t="shared" si="41"/>
        <v>0</v>
      </c>
      <c r="Q976" s="201">
        <v>1.47E-2</v>
      </c>
      <c r="R976" s="201">
        <f t="shared" si="42"/>
        <v>1.47E-2</v>
      </c>
      <c r="S976" s="201">
        <v>0</v>
      </c>
      <c r="T976" s="202">
        <f t="shared" si="43"/>
        <v>0</v>
      </c>
      <c r="AR976" s="24" t="s">
        <v>234</v>
      </c>
      <c r="AT976" s="24" t="s">
        <v>152</v>
      </c>
      <c r="AU976" s="24" t="s">
        <v>158</v>
      </c>
      <c r="AY976" s="24" t="s">
        <v>150</v>
      </c>
      <c r="BE976" s="203">
        <f t="shared" si="44"/>
        <v>0</v>
      </c>
      <c r="BF976" s="203">
        <f t="shared" si="45"/>
        <v>0</v>
      </c>
      <c r="BG976" s="203">
        <f t="shared" si="46"/>
        <v>0</v>
      </c>
      <c r="BH976" s="203">
        <f t="shared" si="47"/>
        <v>0</v>
      </c>
      <c r="BI976" s="203">
        <f t="shared" si="48"/>
        <v>0</v>
      </c>
      <c r="BJ976" s="24" t="s">
        <v>158</v>
      </c>
      <c r="BK976" s="203">
        <f t="shared" si="49"/>
        <v>0</v>
      </c>
      <c r="BL976" s="24" t="s">
        <v>234</v>
      </c>
      <c r="BM976" s="24" t="s">
        <v>1764</v>
      </c>
    </row>
    <row r="977" spans="2:65" s="1" customFormat="1" ht="16.5" customHeight="1">
      <c r="B977" s="42"/>
      <c r="C977" s="192" t="s">
        <v>1765</v>
      </c>
      <c r="D977" s="192" t="s">
        <v>152</v>
      </c>
      <c r="E977" s="193" t="s">
        <v>1766</v>
      </c>
      <c r="F977" s="194" t="s">
        <v>1767</v>
      </c>
      <c r="G977" s="195" t="s">
        <v>1715</v>
      </c>
      <c r="H977" s="196">
        <v>1</v>
      </c>
      <c r="I977" s="197"/>
      <c r="J977" s="198">
        <f t="shared" si="40"/>
        <v>0</v>
      </c>
      <c r="K977" s="194" t="s">
        <v>23</v>
      </c>
      <c r="L977" s="62"/>
      <c r="M977" s="199" t="s">
        <v>23</v>
      </c>
      <c r="N977" s="200" t="s">
        <v>45</v>
      </c>
      <c r="O977" s="43"/>
      <c r="P977" s="201">
        <f t="shared" si="41"/>
        <v>0</v>
      </c>
      <c r="Q977" s="201">
        <v>3.82E-3</v>
      </c>
      <c r="R977" s="201">
        <f t="shared" si="42"/>
        <v>3.82E-3</v>
      </c>
      <c r="S977" s="201">
        <v>0</v>
      </c>
      <c r="T977" s="202">
        <f t="shared" si="43"/>
        <v>0</v>
      </c>
      <c r="AR977" s="24" t="s">
        <v>234</v>
      </c>
      <c r="AT977" s="24" t="s">
        <v>152</v>
      </c>
      <c r="AU977" s="24" t="s">
        <v>158</v>
      </c>
      <c r="AY977" s="24" t="s">
        <v>150</v>
      </c>
      <c r="BE977" s="203">
        <f t="shared" si="44"/>
        <v>0</v>
      </c>
      <c r="BF977" s="203">
        <f t="shared" si="45"/>
        <v>0</v>
      </c>
      <c r="BG977" s="203">
        <f t="shared" si="46"/>
        <v>0</v>
      </c>
      <c r="BH977" s="203">
        <f t="shared" si="47"/>
        <v>0</v>
      </c>
      <c r="BI977" s="203">
        <f t="shared" si="48"/>
        <v>0</v>
      </c>
      <c r="BJ977" s="24" t="s">
        <v>158</v>
      </c>
      <c r="BK977" s="203">
        <f t="shared" si="49"/>
        <v>0</v>
      </c>
      <c r="BL977" s="24" t="s">
        <v>234</v>
      </c>
      <c r="BM977" s="24" t="s">
        <v>1768</v>
      </c>
    </row>
    <row r="978" spans="2:65" s="1" customFormat="1" ht="16.5" customHeight="1">
      <c r="B978" s="42"/>
      <c r="C978" s="192" t="s">
        <v>1769</v>
      </c>
      <c r="D978" s="192" t="s">
        <v>152</v>
      </c>
      <c r="E978" s="193" t="s">
        <v>1770</v>
      </c>
      <c r="F978" s="194" t="s">
        <v>1771</v>
      </c>
      <c r="G978" s="195" t="s">
        <v>1715</v>
      </c>
      <c r="H978" s="196">
        <v>2</v>
      </c>
      <c r="I978" s="197"/>
      <c r="J978" s="198">
        <f t="shared" si="40"/>
        <v>0</v>
      </c>
      <c r="K978" s="194" t="s">
        <v>156</v>
      </c>
      <c r="L978" s="62"/>
      <c r="M978" s="199" t="s">
        <v>23</v>
      </c>
      <c r="N978" s="200" t="s">
        <v>45</v>
      </c>
      <c r="O978" s="43"/>
      <c r="P978" s="201">
        <f t="shared" si="41"/>
        <v>0</v>
      </c>
      <c r="Q978" s="201">
        <v>5.9000000000000003E-4</v>
      </c>
      <c r="R978" s="201">
        <f t="shared" si="42"/>
        <v>1.1800000000000001E-3</v>
      </c>
      <c r="S978" s="201">
        <v>0</v>
      </c>
      <c r="T978" s="202">
        <f t="shared" si="43"/>
        <v>0</v>
      </c>
      <c r="AR978" s="24" t="s">
        <v>234</v>
      </c>
      <c r="AT978" s="24" t="s">
        <v>152</v>
      </c>
      <c r="AU978" s="24" t="s">
        <v>158</v>
      </c>
      <c r="AY978" s="24" t="s">
        <v>150</v>
      </c>
      <c r="BE978" s="203">
        <f t="shared" si="44"/>
        <v>0</v>
      </c>
      <c r="BF978" s="203">
        <f t="shared" si="45"/>
        <v>0</v>
      </c>
      <c r="BG978" s="203">
        <f t="shared" si="46"/>
        <v>0</v>
      </c>
      <c r="BH978" s="203">
        <f t="shared" si="47"/>
        <v>0</v>
      </c>
      <c r="BI978" s="203">
        <f t="shared" si="48"/>
        <v>0</v>
      </c>
      <c r="BJ978" s="24" t="s">
        <v>158</v>
      </c>
      <c r="BK978" s="203">
        <f t="shared" si="49"/>
        <v>0</v>
      </c>
      <c r="BL978" s="24" t="s">
        <v>234</v>
      </c>
      <c r="BM978" s="24" t="s">
        <v>1772</v>
      </c>
    </row>
    <row r="979" spans="2:65" s="1" customFormat="1" ht="16.5" customHeight="1">
      <c r="B979" s="42"/>
      <c r="C979" s="237" t="s">
        <v>1773</v>
      </c>
      <c r="D979" s="237" t="s">
        <v>228</v>
      </c>
      <c r="E979" s="238" t="s">
        <v>1774</v>
      </c>
      <c r="F979" s="239" t="s">
        <v>1775</v>
      </c>
      <c r="G979" s="240" t="s">
        <v>277</v>
      </c>
      <c r="H979" s="241">
        <v>2</v>
      </c>
      <c r="I979" s="242"/>
      <c r="J979" s="243">
        <f t="shared" si="40"/>
        <v>0</v>
      </c>
      <c r="K979" s="239" t="s">
        <v>23</v>
      </c>
      <c r="L979" s="244"/>
      <c r="M979" s="245" t="s">
        <v>23</v>
      </c>
      <c r="N979" s="246" t="s">
        <v>45</v>
      </c>
      <c r="O979" s="43"/>
      <c r="P979" s="201">
        <f t="shared" si="41"/>
        <v>0</v>
      </c>
      <c r="Q979" s="201">
        <v>0.01</v>
      </c>
      <c r="R979" s="201">
        <f t="shared" si="42"/>
        <v>0.02</v>
      </c>
      <c r="S979" s="201">
        <v>0</v>
      </c>
      <c r="T979" s="202">
        <f t="shared" si="43"/>
        <v>0</v>
      </c>
      <c r="AR979" s="24" t="s">
        <v>312</v>
      </c>
      <c r="AT979" s="24" t="s">
        <v>228</v>
      </c>
      <c r="AU979" s="24" t="s">
        <v>158</v>
      </c>
      <c r="AY979" s="24" t="s">
        <v>150</v>
      </c>
      <c r="BE979" s="203">
        <f t="shared" si="44"/>
        <v>0</v>
      </c>
      <c r="BF979" s="203">
        <f t="shared" si="45"/>
        <v>0</v>
      </c>
      <c r="BG979" s="203">
        <f t="shared" si="46"/>
        <v>0</v>
      </c>
      <c r="BH979" s="203">
        <f t="shared" si="47"/>
        <v>0</v>
      </c>
      <c r="BI979" s="203">
        <f t="shared" si="48"/>
        <v>0</v>
      </c>
      <c r="BJ979" s="24" t="s">
        <v>158</v>
      </c>
      <c r="BK979" s="203">
        <f t="shared" si="49"/>
        <v>0</v>
      </c>
      <c r="BL979" s="24" t="s">
        <v>234</v>
      </c>
      <c r="BM979" s="24" t="s">
        <v>1776</v>
      </c>
    </row>
    <row r="980" spans="2:65" s="1" customFormat="1" ht="16.5" customHeight="1">
      <c r="B980" s="42"/>
      <c r="C980" s="192" t="s">
        <v>1777</v>
      </c>
      <c r="D980" s="192" t="s">
        <v>152</v>
      </c>
      <c r="E980" s="193" t="s">
        <v>1778</v>
      </c>
      <c r="F980" s="194" t="s">
        <v>1779</v>
      </c>
      <c r="G980" s="195" t="s">
        <v>1715</v>
      </c>
      <c r="H980" s="196">
        <v>3</v>
      </c>
      <c r="I980" s="197"/>
      <c r="J980" s="198">
        <f t="shared" si="40"/>
        <v>0</v>
      </c>
      <c r="K980" s="194" t="s">
        <v>23</v>
      </c>
      <c r="L980" s="62"/>
      <c r="M980" s="199" t="s">
        <v>23</v>
      </c>
      <c r="N980" s="200" t="s">
        <v>45</v>
      </c>
      <c r="O980" s="43"/>
      <c r="P980" s="201">
        <f t="shared" si="41"/>
        <v>0</v>
      </c>
      <c r="Q980" s="201">
        <v>1.9599999999999999E-3</v>
      </c>
      <c r="R980" s="201">
        <f t="shared" si="42"/>
        <v>5.8799999999999998E-3</v>
      </c>
      <c r="S980" s="201">
        <v>0</v>
      </c>
      <c r="T980" s="202">
        <f t="shared" si="43"/>
        <v>0</v>
      </c>
      <c r="AR980" s="24" t="s">
        <v>234</v>
      </c>
      <c r="AT980" s="24" t="s">
        <v>152</v>
      </c>
      <c r="AU980" s="24" t="s">
        <v>158</v>
      </c>
      <c r="AY980" s="24" t="s">
        <v>150</v>
      </c>
      <c r="BE980" s="203">
        <f t="shared" si="44"/>
        <v>0</v>
      </c>
      <c r="BF980" s="203">
        <f t="shared" si="45"/>
        <v>0</v>
      </c>
      <c r="BG980" s="203">
        <f t="shared" si="46"/>
        <v>0</v>
      </c>
      <c r="BH980" s="203">
        <f t="shared" si="47"/>
        <v>0</v>
      </c>
      <c r="BI980" s="203">
        <f t="shared" si="48"/>
        <v>0</v>
      </c>
      <c r="BJ980" s="24" t="s">
        <v>158</v>
      </c>
      <c r="BK980" s="203">
        <f t="shared" si="49"/>
        <v>0</v>
      </c>
      <c r="BL980" s="24" t="s">
        <v>234</v>
      </c>
      <c r="BM980" s="24" t="s">
        <v>1780</v>
      </c>
    </row>
    <row r="981" spans="2:65" s="1" customFormat="1" ht="25.5" customHeight="1">
      <c r="B981" s="42"/>
      <c r="C981" s="192" t="s">
        <v>1781</v>
      </c>
      <c r="D981" s="192" t="s">
        <v>152</v>
      </c>
      <c r="E981" s="193" t="s">
        <v>1782</v>
      </c>
      <c r="F981" s="194" t="s">
        <v>1783</v>
      </c>
      <c r="G981" s="195" t="s">
        <v>1715</v>
      </c>
      <c r="H981" s="196">
        <v>1</v>
      </c>
      <c r="I981" s="197"/>
      <c r="J981" s="198">
        <f t="shared" si="40"/>
        <v>0</v>
      </c>
      <c r="K981" s="194" t="s">
        <v>156</v>
      </c>
      <c r="L981" s="62"/>
      <c r="M981" s="199" t="s">
        <v>23</v>
      </c>
      <c r="N981" s="200" t="s">
        <v>45</v>
      </c>
      <c r="O981" s="43"/>
      <c r="P981" s="201">
        <f t="shared" si="41"/>
        <v>0</v>
      </c>
      <c r="Q981" s="201">
        <v>1E-3</v>
      </c>
      <c r="R981" s="201">
        <f t="shared" si="42"/>
        <v>1E-3</v>
      </c>
      <c r="S981" s="201">
        <v>0</v>
      </c>
      <c r="T981" s="202">
        <f t="shared" si="43"/>
        <v>0</v>
      </c>
      <c r="AR981" s="24" t="s">
        <v>234</v>
      </c>
      <c r="AT981" s="24" t="s">
        <v>152</v>
      </c>
      <c r="AU981" s="24" t="s">
        <v>158</v>
      </c>
      <c r="AY981" s="24" t="s">
        <v>150</v>
      </c>
      <c r="BE981" s="203">
        <f t="shared" si="44"/>
        <v>0</v>
      </c>
      <c r="BF981" s="203">
        <f t="shared" si="45"/>
        <v>0</v>
      </c>
      <c r="BG981" s="203">
        <f t="shared" si="46"/>
        <v>0</v>
      </c>
      <c r="BH981" s="203">
        <f t="shared" si="47"/>
        <v>0</v>
      </c>
      <c r="BI981" s="203">
        <f t="shared" si="48"/>
        <v>0</v>
      </c>
      <c r="BJ981" s="24" t="s">
        <v>158</v>
      </c>
      <c r="BK981" s="203">
        <f t="shared" si="49"/>
        <v>0</v>
      </c>
      <c r="BL981" s="24" t="s">
        <v>234</v>
      </c>
      <c r="BM981" s="24" t="s">
        <v>1784</v>
      </c>
    </row>
    <row r="982" spans="2:65" s="1" customFormat="1" ht="16.5" customHeight="1">
      <c r="B982" s="42"/>
      <c r="C982" s="192" t="s">
        <v>1785</v>
      </c>
      <c r="D982" s="192" t="s">
        <v>152</v>
      </c>
      <c r="E982" s="193" t="s">
        <v>1786</v>
      </c>
      <c r="F982" s="194" t="s">
        <v>1787</v>
      </c>
      <c r="G982" s="195" t="s">
        <v>1715</v>
      </c>
      <c r="H982" s="196">
        <v>2</v>
      </c>
      <c r="I982" s="197"/>
      <c r="J982" s="198">
        <f t="shared" si="40"/>
        <v>0</v>
      </c>
      <c r="K982" s="194" t="s">
        <v>156</v>
      </c>
      <c r="L982" s="62"/>
      <c r="M982" s="199" t="s">
        <v>23</v>
      </c>
      <c r="N982" s="200" t="s">
        <v>45</v>
      </c>
      <c r="O982" s="43"/>
      <c r="P982" s="201">
        <f t="shared" si="41"/>
        <v>0</v>
      </c>
      <c r="Q982" s="201">
        <v>1.8E-3</v>
      </c>
      <c r="R982" s="201">
        <f t="shared" si="42"/>
        <v>3.5999999999999999E-3</v>
      </c>
      <c r="S982" s="201">
        <v>0</v>
      </c>
      <c r="T982" s="202">
        <f t="shared" si="43"/>
        <v>0</v>
      </c>
      <c r="AR982" s="24" t="s">
        <v>234</v>
      </c>
      <c r="AT982" s="24" t="s">
        <v>152</v>
      </c>
      <c r="AU982" s="24" t="s">
        <v>158</v>
      </c>
      <c r="AY982" s="24" t="s">
        <v>150</v>
      </c>
      <c r="BE982" s="203">
        <f t="shared" si="44"/>
        <v>0</v>
      </c>
      <c r="BF982" s="203">
        <f t="shared" si="45"/>
        <v>0</v>
      </c>
      <c r="BG982" s="203">
        <f t="shared" si="46"/>
        <v>0</v>
      </c>
      <c r="BH982" s="203">
        <f t="shared" si="47"/>
        <v>0</v>
      </c>
      <c r="BI982" s="203">
        <f t="shared" si="48"/>
        <v>0</v>
      </c>
      <c r="BJ982" s="24" t="s">
        <v>158</v>
      </c>
      <c r="BK982" s="203">
        <f t="shared" si="49"/>
        <v>0</v>
      </c>
      <c r="BL982" s="24" t="s">
        <v>234</v>
      </c>
      <c r="BM982" s="24" t="s">
        <v>1788</v>
      </c>
    </row>
    <row r="983" spans="2:65" s="1" customFormat="1" ht="16.5" customHeight="1">
      <c r="B983" s="42"/>
      <c r="C983" s="192" t="s">
        <v>1789</v>
      </c>
      <c r="D983" s="192" t="s">
        <v>152</v>
      </c>
      <c r="E983" s="193" t="s">
        <v>1790</v>
      </c>
      <c r="F983" s="194" t="s">
        <v>1791</v>
      </c>
      <c r="G983" s="195" t="s">
        <v>277</v>
      </c>
      <c r="H983" s="196">
        <v>5</v>
      </c>
      <c r="I983" s="197"/>
      <c r="J983" s="198">
        <f t="shared" si="40"/>
        <v>0</v>
      </c>
      <c r="K983" s="194" t="s">
        <v>23</v>
      </c>
      <c r="L983" s="62"/>
      <c r="M983" s="199" t="s">
        <v>23</v>
      </c>
      <c r="N983" s="200" t="s">
        <v>45</v>
      </c>
      <c r="O983" s="43"/>
      <c r="P983" s="201">
        <f t="shared" si="41"/>
        <v>0</v>
      </c>
      <c r="Q983" s="201">
        <v>3.1E-4</v>
      </c>
      <c r="R983" s="201">
        <f t="shared" si="42"/>
        <v>1.5499999999999999E-3</v>
      </c>
      <c r="S983" s="201">
        <v>0</v>
      </c>
      <c r="T983" s="202">
        <f t="shared" si="43"/>
        <v>0</v>
      </c>
      <c r="AR983" s="24" t="s">
        <v>234</v>
      </c>
      <c r="AT983" s="24" t="s">
        <v>152</v>
      </c>
      <c r="AU983" s="24" t="s">
        <v>158</v>
      </c>
      <c r="AY983" s="24" t="s">
        <v>150</v>
      </c>
      <c r="BE983" s="203">
        <f t="shared" si="44"/>
        <v>0</v>
      </c>
      <c r="BF983" s="203">
        <f t="shared" si="45"/>
        <v>0</v>
      </c>
      <c r="BG983" s="203">
        <f t="shared" si="46"/>
        <v>0</v>
      </c>
      <c r="BH983" s="203">
        <f t="shared" si="47"/>
        <v>0</v>
      </c>
      <c r="BI983" s="203">
        <f t="shared" si="48"/>
        <v>0</v>
      </c>
      <c r="BJ983" s="24" t="s">
        <v>158</v>
      </c>
      <c r="BK983" s="203">
        <f t="shared" si="49"/>
        <v>0</v>
      </c>
      <c r="BL983" s="24" t="s">
        <v>234</v>
      </c>
      <c r="BM983" s="24" t="s">
        <v>1792</v>
      </c>
    </row>
    <row r="984" spans="2:65" s="1" customFormat="1" ht="16.5" customHeight="1">
      <c r="B984" s="42"/>
      <c r="C984" s="237" t="s">
        <v>1793</v>
      </c>
      <c r="D984" s="237" t="s">
        <v>228</v>
      </c>
      <c r="E984" s="238" t="s">
        <v>1794</v>
      </c>
      <c r="F984" s="239" t="s">
        <v>1795</v>
      </c>
      <c r="G984" s="240" t="s">
        <v>277</v>
      </c>
      <c r="H984" s="241">
        <v>4</v>
      </c>
      <c r="I984" s="242"/>
      <c r="J984" s="243">
        <f t="shared" si="40"/>
        <v>0</v>
      </c>
      <c r="K984" s="239" t="s">
        <v>23</v>
      </c>
      <c r="L984" s="244"/>
      <c r="M984" s="245" t="s">
        <v>23</v>
      </c>
      <c r="N984" s="246" t="s">
        <v>45</v>
      </c>
      <c r="O984" s="43"/>
      <c r="P984" s="201">
        <f t="shared" si="41"/>
        <v>0</v>
      </c>
      <c r="Q984" s="201">
        <v>1.0200000000000001E-3</v>
      </c>
      <c r="R984" s="201">
        <f t="shared" si="42"/>
        <v>4.0800000000000003E-3</v>
      </c>
      <c r="S984" s="201">
        <v>0</v>
      </c>
      <c r="T984" s="202">
        <f t="shared" si="43"/>
        <v>0</v>
      </c>
      <c r="AR984" s="24" t="s">
        <v>312</v>
      </c>
      <c r="AT984" s="24" t="s">
        <v>228</v>
      </c>
      <c r="AU984" s="24" t="s">
        <v>158</v>
      </c>
      <c r="AY984" s="24" t="s">
        <v>150</v>
      </c>
      <c r="BE984" s="203">
        <f t="shared" si="44"/>
        <v>0</v>
      </c>
      <c r="BF984" s="203">
        <f t="shared" si="45"/>
        <v>0</v>
      </c>
      <c r="BG984" s="203">
        <f t="shared" si="46"/>
        <v>0</v>
      </c>
      <c r="BH984" s="203">
        <f t="shared" si="47"/>
        <v>0</v>
      </c>
      <c r="BI984" s="203">
        <f t="shared" si="48"/>
        <v>0</v>
      </c>
      <c r="BJ984" s="24" t="s">
        <v>158</v>
      </c>
      <c r="BK984" s="203">
        <f t="shared" si="49"/>
        <v>0</v>
      </c>
      <c r="BL984" s="24" t="s">
        <v>234</v>
      </c>
      <c r="BM984" s="24" t="s">
        <v>1796</v>
      </c>
    </row>
    <row r="985" spans="2:65" s="1" customFormat="1" ht="16.5" customHeight="1">
      <c r="B985" s="42"/>
      <c r="C985" s="237" t="s">
        <v>1797</v>
      </c>
      <c r="D985" s="237" t="s">
        <v>228</v>
      </c>
      <c r="E985" s="238" t="s">
        <v>1798</v>
      </c>
      <c r="F985" s="239" t="s">
        <v>1799</v>
      </c>
      <c r="G985" s="240" t="s">
        <v>277</v>
      </c>
      <c r="H985" s="241">
        <v>1</v>
      </c>
      <c r="I985" s="242"/>
      <c r="J985" s="243">
        <f t="shared" si="40"/>
        <v>0</v>
      </c>
      <c r="K985" s="239" t="s">
        <v>23</v>
      </c>
      <c r="L985" s="244"/>
      <c r="M985" s="245" t="s">
        <v>23</v>
      </c>
      <c r="N985" s="246" t="s">
        <v>45</v>
      </c>
      <c r="O985" s="43"/>
      <c r="P985" s="201">
        <f t="shared" si="41"/>
        <v>0</v>
      </c>
      <c r="Q985" s="201">
        <v>1.0200000000000001E-3</v>
      </c>
      <c r="R985" s="201">
        <f t="shared" si="42"/>
        <v>1.0200000000000001E-3</v>
      </c>
      <c r="S985" s="201">
        <v>0</v>
      </c>
      <c r="T985" s="202">
        <f t="shared" si="43"/>
        <v>0</v>
      </c>
      <c r="AR985" s="24" t="s">
        <v>312</v>
      </c>
      <c r="AT985" s="24" t="s">
        <v>228</v>
      </c>
      <c r="AU985" s="24" t="s">
        <v>158</v>
      </c>
      <c r="AY985" s="24" t="s">
        <v>150</v>
      </c>
      <c r="BE985" s="203">
        <f t="shared" si="44"/>
        <v>0</v>
      </c>
      <c r="BF985" s="203">
        <f t="shared" si="45"/>
        <v>0</v>
      </c>
      <c r="BG985" s="203">
        <f t="shared" si="46"/>
        <v>0</v>
      </c>
      <c r="BH985" s="203">
        <f t="shared" si="47"/>
        <v>0</v>
      </c>
      <c r="BI985" s="203">
        <f t="shared" si="48"/>
        <v>0</v>
      </c>
      <c r="BJ985" s="24" t="s">
        <v>158</v>
      </c>
      <c r="BK985" s="203">
        <f t="shared" si="49"/>
        <v>0</v>
      </c>
      <c r="BL985" s="24" t="s">
        <v>234</v>
      </c>
      <c r="BM985" s="24" t="s">
        <v>1800</v>
      </c>
    </row>
    <row r="986" spans="2:65" s="1" customFormat="1" ht="16.5" customHeight="1">
      <c r="B986" s="42"/>
      <c r="C986" s="192" t="s">
        <v>1801</v>
      </c>
      <c r="D986" s="192" t="s">
        <v>152</v>
      </c>
      <c r="E986" s="193" t="s">
        <v>1802</v>
      </c>
      <c r="F986" s="194" t="s">
        <v>1803</v>
      </c>
      <c r="G986" s="195" t="s">
        <v>1401</v>
      </c>
      <c r="H986" s="258"/>
      <c r="I986" s="197"/>
      <c r="J986" s="198">
        <f t="shared" si="40"/>
        <v>0</v>
      </c>
      <c r="K986" s="194" t="s">
        <v>156</v>
      </c>
      <c r="L986" s="62"/>
      <c r="M986" s="199" t="s">
        <v>23</v>
      </c>
      <c r="N986" s="200" t="s">
        <v>45</v>
      </c>
      <c r="O986" s="43"/>
      <c r="P986" s="201">
        <f t="shared" si="41"/>
        <v>0</v>
      </c>
      <c r="Q986" s="201">
        <v>0</v>
      </c>
      <c r="R986" s="201">
        <f t="shared" si="42"/>
        <v>0</v>
      </c>
      <c r="S986" s="201">
        <v>0</v>
      </c>
      <c r="T986" s="202">
        <f t="shared" si="43"/>
        <v>0</v>
      </c>
      <c r="AR986" s="24" t="s">
        <v>234</v>
      </c>
      <c r="AT986" s="24" t="s">
        <v>152</v>
      </c>
      <c r="AU986" s="24" t="s">
        <v>158</v>
      </c>
      <c r="AY986" s="24" t="s">
        <v>150</v>
      </c>
      <c r="BE986" s="203">
        <f t="shared" si="44"/>
        <v>0</v>
      </c>
      <c r="BF986" s="203">
        <f t="shared" si="45"/>
        <v>0</v>
      </c>
      <c r="BG986" s="203">
        <f t="shared" si="46"/>
        <v>0</v>
      </c>
      <c r="BH986" s="203">
        <f t="shared" si="47"/>
        <v>0</v>
      </c>
      <c r="BI986" s="203">
        <f t="shared" si="48"/>
        <v>0</v>
      </c>
      <c r="BJ986" s="24" t="s">
        <v>158</v>
      </c>
      <c r="BK986" s="203">
        <f t="shared" si="49"/>
        <v>0</v>
      </c>
      <c r="BL986" s="24" t="s">
        <v>234</v>
      </c>
      <c r="BM986" s="24" t="s">
        <v>1804</v>
      </c>
    </row>
    <row r="987" spans="2:65" s="10" customFormat="1" ht="29.85" customHeight="1">
      <c r="B987" s="176"/>
      <c r="C987" s="177"/>
      <c r="D987" s="178" t="s">
        <v>72</v>
      </c>
      <c r="E987" s="190" t="s">
        <v>1805</v>
      </c>
      <c r="F987" s="190" t="s">
        <v>1806</v>
      </c>
      <c r="G987" s="177"/>
      <c r="H987" s="177"/>
      <c r="I987" s="180"/>
      <c r="J987" s="191">
        <f>BK987</f>
        <v>0</v>
      </c>
      <c r="K987" s="177"/>
      <c r="L987" s="182"/>
      <c r="M987" s="183"/>
      <c r="N987" s="184"/>
      <c r="O987" s="184"/>
      <c r="P987" s="185">
        <f>SUM(P988:P991)</f>
        <v>0</v>
      </c>
      <c r="Q987" s="184"/>
      <c r="R987" s="185">
        <f>SUM(R988:R991)</f>
        <v>4.4400000000000002E-2</v>
      </c>
      <c r="S987" s="184"/>
      <c r="T987" s="186">
        <f>SUM(T988:T991)</f>
        <v>0</v>
      </c>
      <c r="AR987" s="187" t="s">
        <v>158</v>
      </c>
      <c r="AT987" s="188" t="s">
        <v>72</v>
      </c>
      <c r="AU987" s="188" t="s">
        <v>78</v>
      </c>
      <c r="AY987" s="187" t="s">
        <v>150</v>
      </c>
      <c r="BK987" s="189">
        <f>SUM(BK988:BK991)</f>
        <v>0</v>
      </c>
    </row>
    <row r="988" spans="2:65" s="1" customFormat="1" ht="25.5" customHeight="1">
      <c r="B988" s="42"/>
      <c r="C988" s="192" t="s">
        <v>1807</v>
      </c>
      <c r="D988" s="192" t="s">
        <v>152</v>
      </c>
      <c r="E988" s="193" t="s">
        <v>1808</v>
      </c>
      <c r="F988" s="194" t="s">
        <v>1809</v>
      </c>
      <c r="G988" s="195" t="s">
        <v>1715</v>
      </c>
      <c r="H988" s="196">
        <v>2</v>
      </c>
      <c r="I988" s="197"/>
      <c r="J988" s="198">
        <f>ROUND(I988*H988,2)</f>
        <v>0</v>
      </c>
      <c r="K988" s="194" t="s">
        <v>156</v>
      </c>
      <c r="L988" s="62"/>
      <c r="M988" s="199" t="s">
        <v>23</v>
      </c>
      <c r="N988" s="200" t="s">
        <v>45</v>
      </c>
      <c r="O988" s="43"/>
      <c r="P988" s="201">
        <f>O988*H988</f>
        <v>0</v>
      </c>
      <c r="Q988" s="201">
        <v>9.1999999999999998E-3</v>
      </c>
      <c r="R988" s="201">
        <f>Q988*H988</f>
        <v>1.84E-2</v>
      </c>
      <c r="S988" s="201">
        <v>0</v>
      </c>
      <c r="T988" s="202">
        <f>S988*H988</f>
        <v>0</v>
      </c>
      <c r="AR988" s="24" t="s">
        <v>234</v>
      </c>
      <c r="AT988" s="24" t="s">
        <v>152</v>
      </c>
      <c r="AU988" s="24" t="s">
        <v>158</v>
      </c>
      <c r="AY988" s="24" t="s">
        <v>150</v>
      </c>
      <c r="BE988" s="203">
        <f>IF(N988="základní",J988,0)</f>
        <v>0</v>
      </c>
      <c r="BF988" s="203">
        <f>IF(N988="snížená",J988,0)</f>
        <v>0</v>
      </c>
      <c r="BG988" s="203">
        <f>IF(N988="zákl. přenesená",J988,0)</f>
        <v>0</v>
      </c>
      <c r="BH988" s="203">
        <f>IF(N988="sníž. přenesená",J988,0)</f>
        <v>0</v>
      </c>
      <c r="BI988" s="203">
        <f>IF(N988="nulová",J988,0)</f>
        <v>0</v>
      </c>
      <c r="BJ988" s="24" t="s">
        <v>158</v>
      </c>
      <c r="BK988" s="203">
        <f>ROUND(I988*H988,2)</f>
        <v>0</v>
      </c>
      <c r="BL988" s="24" t="s">
        <v>234</v>
      </c>
      <c r="BM988" s="24" t="s">
        <v>1810</v>
      </c>
    </row>
    <row r="989" spans="2:65" s="1" customFormat="1" ht="16.5" customHeight="1">
      <c r="B989" s="42"/>
      <c r="C989" s="192" t="s">
        <v>1811</v>
      </c>
      <c r="D989" s="192" t="s">
        <v>152</v>
      </c>
      <c r="E989" s="193" t="s">
        <v>1812</v>
      </c>
      <c r="F989" s="194" t="s">
        <v>1813</v>
      </c>
      <c r="G989" s="195" t="s">
        <v>1715</v>
      </c>
      <c r="H989" s="196">
        <v>2</v>
      </c>
      <c r="I989" s="197"/>
      <c r="J989" s="198">
        <f>ROUND(I989*H989,2)</f>
        <v>0</v>
      </c>
      <c r="K989" s="194" t="s">
        <v>23</v>
      </c>
      <c r="L989" s="62"/>
      <c r="M989" s="199" t="s">
        <v>23</v>
      </c>
      <c r="N989" s="200" t="s">
        <v>45</v>
      </c>
      <c r="O989" s="43"/>
      <c r="P989" s="201">
        <f>O989*H989</f>
        <v>0</v>
      </c>
      <c r="Q989" s="201">
        <v>1.2E-2</v>
      </c>
      <c r="R989" s="201">
        <f>Q989*H989</f>
        <v>2.4E-2</v>
      </c>
      <c r="S989" s="201">
        <v>0</v>
      </c>
      <c r="T989" s="202">
        <f>S989*H989</f>
        <v>0</v>
      </c>
      <c r="AR989" s="24" t="s">
        <v>234</v>
      </c>
      <c r="AT989" s="24" t="s">
        <v>152</v>
      </c>
      <c r="AU989" s="24" t="s">
        <v>158</v>
      </c>
      <c r="AY989" s="24" t="s">
        <v>150</v>
      </c>
      <c r="BE989" s="203">
        <f>IF(N989="základní",J989,0)</f>
        <v>0</v>
      </c>
      <c r="BF989" s="203">
        <f>IF(N989="snížená",J989,0)</f>
        <v>0</v>
      </c>
      <c r="BG989" s="203">
        <f>IF(N989="zákl. přenesená",J989,0)</f>
        <v>0</v>
      </c>
      <c r="BH989" s="203">
        <f>IF(N989="sníž. přenesená",J989,0)</f>
        <v>0</v>
      </c>
      <c r="BI989" s="203">
        <f>IF(N989="nulová",J989,0)</f>
        <v>0</v>
      </c>
      <c r="BJ989" s="24" t="s">
        <v>158</v>
      </c>
      <c r="BK989" s="203">
        <f>ROUND(I989*H989,2)</f>
        <v>0</v>
      </c>
      <c r="BL989" s="24" t="s">
        <v>234</v>
      </c>
      <c r="BM989" s="24" t="s">
        <v>1814</v>
      </c>
    </row>
    <row r="990" spans="2:65" s="1" customFormat="1" ht="16.5" customHeight="1">
      <c r="B990" s="42"/>
      <c r="C990" s="192" t="s">
        <v>1815</v>
      </c>
      <c r="D990" s="192" t="s">
        <v>152</v>
      </c>
      <c r="E990" s="193" t="s">
        <v>1816</v>
      </c>
      <c r="F990" s="194" t="s">
        <v>1817</v>
      </c>
      <c r="G990" s="195" t="s">
        <v>1715</v>
      </c>
      <c r="H990" s="196">
        <v>4</v>
      </c>
      <c r="I990" s="197"/>
      <c r="J990" s="198">
        <f>ROUND(I990*H990,2)</f>
        <v>0</v>
      </c>
      <c r="K990" s="194" t="s">
        <v>156</v>
      </c>
      <c r="L990" s="62"/>
      <c r="M990" s="199" t="s">
        <v>23</v>
      </c>
      <c r="N990" s="200" t="s">
        <v>45</v>
      </c>
      <c r="O990" s="43"/>
      <c r="P990" s="201">
        <f>O990*H990</f>
        <v>0</v>
      </c>
      <c r="Q990" s="201">
        <v>5.0000000000000001E-4</v>
      </c>
      <c r="R990" s="201">
        <f>Q990*H990</f>
        <v>2E-3</v>
      </c>
      <c r="S990" s="201">
        <v>0</v>
      </c>
      <c r="T990" s="202">
        <f>S990*H990</f>
        <v>0</v>
      </c>
      <c r="AR990" s="24" t="s">
        <v>234</v>
      </c>
      <c r="AT990" s="24" t="s">
        <v>152</v>
      </c>
      <c r="AU990" s="24" t="s">
        <v>158</v>
      </c>
      <c r="AY990" s="24" t="s">
        <v>150</v>
      </c>
      <c r="BE990" s="203">
        <f>IF(N990="základní",J990,0)</f>
        <v>0</v>
      </c>
      <c r="BF990" s="203">
        <f>IF(N990="snížená",J990,0)</f>
        <v>0</v>
      </c>
      <c r="BG990" s="203">
        <f>IF(N990="zákl. přenesená",J990,0)</f>
        <v>0</v>
      </c>
      <c r="BH990" s="203">
        <f>IF(N990="sníž. přenesená",J990,0)</f>
        <v>0</v>
      </c>
      <c r="BI990" s="203">
        <f>IF(N990="nulová",J990,0)</f>
        <v>0</v>
      </c>
      <c r="BJ990" s="24" t="s">
        <v>158</v>
      </c>
      <c r="BK990" s="203">
        <f>ROUND(I990*H990,2)</f>
        <v>0</v>
      </c>
      <c r="BL990" s="24" t="s">
        <v>234</v>
      </c>
      <c r="BM990" s="24" t="s">
        <v>1818</v>
      </c>
    </row>
    <row r="991" spans="2:65" s="1" customFormat="1" ht="16.5" customHeight="1">
      <c r="B991" s="42"/>
      <c r="C991" s="192" t="s">
        <v>1819</v>
      </c>
      <c r="D991" s="192" t="s">
        <v>152</v>
      </c>
      <c r="E991" s="193" t="s">
        <v>1820</v>
      </c>
      <c r="F991" s="194" t="s">
        <v>1821</v>
      </c>
      <c r="G991" s="195" t="s">
        <v>1401</v>
      </c>
      <c r="H991" s="258"/>
      <c r="I991" s="197"/>
      <c r="J991" s="198">
        <f>ROUND(I991*H991,2)</f>
        <v>0</v>
      </c>
      <c r="K991" s="194" t="s">
        <v>156</v>
      </c>
      <c r="L991" s="62"/>
      <c r="M991" s="199" t="s">
        <v>23</v>
      </c>
      <c r="N991" s="200" t="s">
        <v>45</v>
      </c>
      <c r="O991" s="43"/>
      <c r="P991" s="201">
        <f>O991*H991</f>
        <v>0</v>
      </c>
      <c r="Q991" s="201">
        <v>0</v>
      </c>
      <c r="R991" s="201">
        <f>Q991*H991</f>
        <v>0</v>
      </c>
      <c r="S991" s="201">
        <v>0</v>
      </c>
      <c r="T991" s="202">
        <f>S991*H991</f>
        <v>0</v>
      </c>
      <c r="AR991" s="24" t="s">
        <v>234</v>
      </c>
      <c r="AT991" s="24" t="s">
        <v>152</v>
      </c>
      <c r="AU991" s="24" t="s">
        <v>158</v>
      </c>
      <c r="AY991" s="24" t="s">
        <v>150</v>
      </c>
      <c r="BE991" s="203">
        <f>IF(N991="základní",J991,0)</f>
        <v>0</v>
      </c>
      <c r="BF991" s="203">
        <f>IF(N991="snížená",J991,0)</f>
        <v>0</v>
      </c>
      <c r="BG991" s="203">
        <f>IF(N991="zákl. přenesená",J991,0)</f>
        <v>0</v>
      </c>
      <c r="BH991" s="203">
        <f>IF(N991="sníž. přenesená",J991,0)</f>
        <v>0</v>
      </c>
      <c r="BI991" s="203">
        <f>IF(N991="nulová",J991,0)</f>
        <v>0</v>
      </c>
      <c r="BJ991" s="24" t="s">
        <v>158</v>
      </c>
      <c r="BK991" s="203">
        <f>ROUND(I991*H991,2)</f>
        <v>0</v>
      </c>
      <c r="BL991" s="24" t="s">
        <v>234</v>
      </c>
      <c r="BM991" s="24" t="s">
        <v>1822</v>
      </c>
    </row>
    <row r="992" spans="2:65" s="10" customFormat="1" ht="29.85" customHeight="1">
      <c r="B992" s="176"/>
      <c r="C992" s="177"/>
      <c r="D992" s="178" t="s">
        <v>72</v>
      </c>
      <c r="E992" s="190" t="s">
        <v>1823</v>
      </c>
      <c r="F992" s="190" t="s">
        <v>1824</v>
      </c>
      <c r="G992" s="177"/>
      <c r="H992" s="177"/>
      <c r="I992" s="180"/>
      <c r="J992" s="191">
        <f>BK992</f>
        <v>0</v>
      </c>
      <c r="K992" s="177"/>
      <c r="L992" s="182"/>
      <c r="M992" s="183"/>
      <c r="N992" s="184"/>
      <c r="O992" s="184"/>
      <c r="P992" s="185">
        <f>SUM(P993:P994)</f>
        <v>0</v>
      </c>
      <c r="Q992" s="184"/>
      <c r="R992" s="185">
        <f>SUM(R993:R994)</f>
        <v>0</v>
      </c>
      <c r="S992" s="184"/>
      <c r="T992" s="186">
        <f>SUM(T993:T994)</f>
        <v>0</v>
      </c>
      <c r="AR992" s="187" t="s">
        <v>158</v>
      </c>
      <c r="AT992" s="188" t="s">
        <v>72</v>
      </c>
      <c r="AU992" s="188" t="s">
        <v>78</v>
      </c>
      <c r="AY992" s="187" t="s">
        <v>150</v>
      </c>
      <c r="BK992" s="189">
        <f>SUM(BK993:BK994)</f>
        <v>0</v>
      </c>
    </row>
    <row r="993" spans="2:65" s="1" customFormat="1" ht="38.25" customHeight="1">
      <c r="B993" s="42"/>
      <c r="C993" s="192" t="s">
        <v>1825</v>
      </c>
      <c r="D993" s="192" t="s">
        <v>152</v>
      </c>
      <c r="E993" s="193" t="s">
        <v>1826</v>
      </c>
      <c r="F993" s="194" t="s">
        <v>1827</v>
      </c>
      <c r="G993" s="195" t="s">
        <v>1715</v>
      </c>
      <c r="H993" s="196">
        <v>1</v>
      </c>
      <c r="I993" s="197"/>
      <c r="J993" s="198">
        <f>ROUND(I993*H993,2)</f>
        <v>0</v>
      </c>
      <c r="K993" s="194" t="s">
        <v>23</v>
      </c>
      <c r="L993" s="62"/>
      <c r="M993" s="199" t="s">
        <v>23</v>
      </c>
      <c r="N993" s="200" t="s">
        <v>45</v>
      </c>
      <c r="O993" s="43"/>
      <c r="P993" s="201">
        <f>O993*H993</f>
        <v>0</v>
      </c>
      <c r="Q993" s="201">
        <v>0</v>
      </c>
      <c r="R993" s="201">
        <f>Q993*H993</f>
        <v>0</v>
      </c>
      <c r="S993" s="201">
        <v>0</v>
      </c>
      <c r="T993" s="202">
        <f>S993*H993</f>
        <v>0</v>
      </c>
      <c r="AR993" s="24" t="s">
        <v>234</v>
      </c>
      <c r="AT993" s="24" t="s">
        <v>152</v>
      </c>
      <c r="AU993" s="24" t="s">
        <v>158</v>
      </c>
      <c r="AY993" s="24" t="s">
        <v>150</v>
      </c>
      <c r="BE993" s="203">
        <f>IF(N993="základní",J993,0)</f>
        <v>0</v>
      </c>
      <c r="BF993" s="203">
        <f>IF(N993="snížená",J993,0)</f>
        <v>0</v>
      </c>
      <c r="BG993" s="203">
        <f>IF(N993="zákl. přenesená",J993,0)</f>
        <v>0</v>
      </c>
      <c r="BH993" s="203">
        <f>IF(N993="sníž. přenesená",J993,0)</f>
        <v>0</v>
      </c>
      <c r="BI993" s="203">
        <f>IF(N993="nulová",J993,0)</f>
        <v>0</v>
      </c>
      <c r="BJ993" s="24" t="s">
        <v>158</v>
      </c>
      <c r="BK993" s="203">
        <f>ROUND(I993*H993,2)</f>
        <v>0</v>
      </c>
      <c r="BL993" s="24" t="s">
        <v>234</v>
      </c>
      <c r="BM993" s="24" t="s">
        <v>1828</v>
      </c>
    </row>
    <row r="994" spans="2:65" s="1" customFormat="1" ht="38.25" customHeight="1">
      <c r="B994" s="42"/>
      <c r="C994" s="192" t="s">
        <v>1829</v>
      </c>
      <c r="D994" s="192" t="s">
        <v>152</v>
      </c>
      <c r="E994" s="193" t="s">
        <v>1830</v>
      </c>
      <c r="F994" s="194" t="s">
        <v>1831</v>
      </c>
      <c r="G994" s="195" t="s">
        <v>1715</v>
      </c>
      <c r="H994" s="196">
        <v>1</v>
      </c>
      <c r="I994" s="197"/>
      <c r="J994" s="198">
        <f>ROUND(I994*H994,2)</f>
        <v>0</v>
      </c>
      <c r="K994" s="194" t="s">
        <v>23</v>
      </c>
      <c r="L994" s="62"/>
      <c r="M994" s="199" t="s">
        <v>23</v>
      </c>
      <c r="N994" s="200" t="s">
        <v>45</v>
      </c>
      <c r="O994" s="43"/>
      <c r="P994" s="201">
        <f>O994*H994</f>
        <v>0</v>
      </c>
      <c r="Q994" s="201">
        <v>0</v>
      </c>
      <c r="R994" s="201">
        <f>Q994*H994</f>
        <v>0</v>
      </c>
      <c r="S994" s="201">
        <v>0</v>
      </c>
      <c r="T994" s="202">
        <f>S994*H994</f>
        <v>0</v>
      </c>
      <c r="AR994" s="24" t="s">
        <v>234</v>
      </c>
      <c r="AT994" s="24" t="s">
        <v>152</v>
      </c>
      <c r="AU994" s="24" t="s">
        <v>158</v>
      </c>
      <c r="AY994" s="24" t="s">
        <v>150</v>
      </c>
      <c r="BE994" s="203">
        <f>IF(N994="základní",J994,0)</f>
        <v>0</v>
      </c>
      <c r="BF994" s="203">
        <f>IF(N994="snížená",J994,0)</f>
        <v>0</v>
      </c>
      <c r="BG994" s="203">
        <f>IF(N994="zákl. přenesená",J994,0)</f>
        <v>0</v>
      </c>
      <c r="BH994" s="203">
        <f>IF(N994="sníž. přenesená",J994,0)</f>
        <v>0</v>
      </c>
      <c r="BI994" s="203">
        <f>IF(N994="nulová",J994,0)</f>
        <v>0</v>
      </c>
      <c r="BJ994" s="24" t="s">
        <v>158</v>
      </c>
      <c r="BK994" s="203">
        <f>ROUND(I994*H994,2)</f>
        <v>0</v>
      </c>
      <c r="BL994" s="24" t="s">
        <v>234</v>
      </c>
      <c r="BM994" s="24" t="s">
        <v>1832</v>
      </c>
    </row>
    <row r="995" spans="2:65" s="10" customFormat="1" ht="29.85" customHeight="1">
      <c r="B995" s="176"/>
      <c r="C995" s="177"/>
      <c r="D995" s="178" t="s">
        <v>72</v>
      </c>
      <c r="E995" s="190" t="s">
        <v>1833</v>
      </c>
      <c r="F995" s="190" t="s">
        <v>1834</v>
      </c>
      <c r="G995" s="177"/>
      <c r="H995" s="177"/>
      <c r="I995" s="180"/>
      <c r="J995" s="191">
        <f>BK995</f>
        <v>0</v>
      </c>
      <c r="K995" s="177"/>
      <c r="L995" s="182"/>
      <c r="M995" s="183"/>
      <c r="N995" s="184"/>
      <c r="O995" s="184"/>
      <c r="P995" s="185">
        <f>SUM(P996:P1057)</f>
        <v>0</v>
      </c>
      <c r="Q995" s="184"/>
      <c r="R995" s="185">
        <f>SUM(R996:R1057)</f>
        <v>0.19517000000000007</v>
      </c>
      <c r="S995" s="184"/>
      <c r="T995" s="186">
        <f>SUM(T996:T1057)</f>
        <v>0</v>
      </c>
      <c r="AR995" s="187" t="s">
        <v>158</v>
      </c>
      <c r="AT995" s="188" t="s">
        <v>72</v>
      </c>
      <c r="AU995" s="188" t="s">
        <v>78</v>
      </c>
      <c r="AY995" s="187" t="s">
        <v>150</v>
      </c>
      <c r="BK995" s="189">
        <f>SUM(BK996:BK1057)</f>
        <v>0</v>
      </c>
    </row>
    <row r="996" spans="2:65" s="1" customFormat="1" ht="16.5" customHeight="1">
      <c r="B996" s="42"/>
      <c r="C996" s="192" t="s">
        <v>1835</v>
      </c>
      <c r="D996" s="192" t="s">
        <v>152</v>
      </c>
      <c r="E996" s="193" t="s">
        <v>1836</v>
      </c>
      <c r="F996" s="194" t="s">
        <v>1837</v>
      </c>
      <c r="G996" s="195" t="s">
        <v>330</v>
      </c>
      <c r="H996" s="196">
        <v>21</v>
      </c>
      <c r="I996" s="197"/>
      <c r="J996" s="198">
        <f t="shared" ref="J996:J1027" si="50">ROUND(I996*H996,2)</f>
        <v>0</v>
      </c>
      <c r="K996" s="194" t="s">
        <v>156</v>
      </c>
      <c r="L996" s="62"/>
      <c r="M996" s="199" t="s">
        <v>23</v>
      </c>
      <c r="N996" s="200" t="s">
        <v>45</v>
      </c>
      <c r="O996" s="43"/>
      <c r="P996" s="201">
        <f t="shared" ref="P996:P1027" si="51">O996*H996</f>
        <v>0</v>
      </c>
      <c r="Q996" s="201">
        <v>0</v>
      </c>
      <c r="R996" s="201">
        <f t="shared" ref="R996:R1027" si="52">Q996*H996</f>
        <v>0</v>
      </c>
      <c r="S996" s="201">
        <v>0</v>
      </c>
      <c r="T996" s="202">
        <f t="shared" ref="T996:T1027" si="53">S996*H996</f>
        <v>0</v>
      </c>
      <c r="AR996" s="24" t="s">
        <v>234</v>
      </c>
      <c r="AT996" s="24" t="s">
        <v>152</v>
      </c>
      <c r="AU996" s="24" t="s">
        <v>158</v>
      </c>
      <c r="AY996" s="24" t="s">
        <v>150</v>
      </c>
      <c r="BE996" s="203">
        <f t="shared" ref="BE996:BE1027" si="54">IF(N996="základní",J996,0)</f>
        <v>0</v>
      </c>
      <c r="BF996" s="203">
        <f t="shared" ref="BF996:BF1027" si="55">IF(N996="snížená",J996,0)</f>
        <v>0</v>
      </c>
      <c r="BG996" s="203">
        <f t="shared" ref="BG996:BG1027" si="56">IF(N996="zákl. přenesená",J996,0)</f>
        <v>0</v>
      </c>
      <c r="BH996" s="203">
        <f t="shared" ref="BH996:BH1027" si="57">IF(N996="sníž. přenesená",J996,0)</f>
        <v>0</v>
      </c>
      <c r="BI996" s="203">
        <f t="shared" ref="BI996:BI1027" si="58">IF(N996="nulová",J996,0)</f>
        <v>0</v>
      </c>
      <c r="BJ996" s="24" t="s">
        <v>158</v>
      </c>
      <c r="BK996" s="203">
        <f t="shared" ref="BK996:BK1027" si="59">ROUND(I996*H996,2)</f>
        <v>0</v>
      </c>
      <c r="BL996" s="24" t="s">
        <v>234</v>
      </c>
      <c r="BM996" s="24" t="s">
        <v>1838</v>
      </c>
    </row>
    <row r="997" spans="2:65" s="1" customFormat="1" ht="16.5" customHeight="1">
      <c r="B997" s="42"/>
      <c r="C997" s="237" t="s">
        <v>1839</v>
      </c>
      <c r="D997" s="237" t="s">
        <v>228</v>
      </c>
      <c r="E997" s="238" t="s">
        <v>1840</v>
      </c>
      <c r="F997" s="239" t="s">
        <v>1841</v>
      </c>
      <c r="G997" s="240" t="s">
        <v>277</v>
      </c>
      <c r="H997" s="241">
        <v>7</v>
      </c>
      <c r="I997" s="242"/>
      <c r="J997" s="243">
        <f t="shared" si="50"/>
        <v>0</v>
      </c>
      <c r="K997" s="239" t="s">
        <v>23</v>
      </c>
      <c r="L997" s="244"/>
      <c r="M997" s="245" t="s">
        <v>23</v>
      </c>
      <c r="N997" s="246" t="s">
        <v>45</v>
      </c>
      <c r="O997" s="43"/>
      <c r="P997" s="201">
        <f t="shared" si="51"/>
        <v>0</v>
      </c>
      <c r="Q997" s="201">
        <v>6.3000000000000003E-4</v>
      </c>
      <c r="R997" s="201">
        <f t="shared" si="52"/>
        <v>4.4099999999999999E-3</v>
      </c>
      <c r="S997" s="201">
        <v>0</v>
      </c>
      <c r="T997" s="202">
        <f t="shared" si="53"/>
        <v>0</v>
      </c>
      <c r="AR997" s="24" t="s">
        <v>312</v>
      </c>
      <c r="AT997" s="24" t="s">
        <v>228</v>
      </c>
      <c r="AU997" s="24" t="s">
        <v>158</v>
      </c>
      <c r="AY997" s="24" t="s">
        <v>150</v>
      </c>
      <c r="BE997" s="203">
        <f t="shared" si="54"/>
        <v>0</v>
      </c>
      <c r="BF997" s="203">
        <f t="shared" si="55"/>
        <v>0</v>
      </c>
      <c r="BG997" s="203">
        <f t="shared" si="56"/>
        <v>0</v>
      </c>
      <c r="BH997" s="203">
        <f t="shared" si="57"/>
        <v>0</v>
      </c>
      <c r="BI997" s="203">
        <f t="shared" si="58"/>
        <v>0</v>
      </c>
      <c r="BJ997" s="24" t="s">
        <v>158</v>
      </c>
      <c r="BK997" s="203">
        <f t="shared" si="59"/>
        <v>0</v>
      </c>
      <c r="BL997" s="24" t="s">
        <v>234</v>
      </c>
      <c r="BM997" s="24" t="s">
        <v>1842</v>
      </c>
    </row>
    <row r="998" spans="2:65" s="1" customFormat="1" ht="16.5" customHeight="1">
      <c r="B998" s="42"/>
      <c r="C998" s="192" t="s">
        <v>1843</v>
      </c>
      <c r="D998" s="192" t="s">
        <v>152</v>
      </c>
      <c r="E998" s="193" t="s">
        <v>1844</v>
      </c>
      <c r="F998" s="194" t="s">
        <v>1845</v>
      </c>
      <c r="G998" s="195" t="s">
        <v>330</v>
      </c>
      <c r="H998" s="196">
        <v>34</v>
      </c>
      <c r="I998" s="197"/>
      <c r="J998" s="198">
        <f t="shared" si="50"/>
        <v>0</v>
      </c>
      <c r="K998" s="194" t="s">
        <v>156</v>
      </c>
      <c r="L998" s="62"/>
      <c r="M998" s="199" t="s">
        <v>23</v>
      </c>
      <c r="N998" s="200" t="s">
        <v>45</v>
      </c>
      <c r="O998" s="43"/>
      <c r="P998" s="201">
        <f t="shared" si="51"/>
        <v>0</v>
      </c>
      <c r="Q998" s="201">
        <v>0</v>
      </c>
      <c r="R998" s="201">
        <f t="shared" si="52"/>
        <v>0</v>
      </c>
      <c r="S998" s="201">
        <v>0</v>
      </c>
      <c r="T998" s="202">
        <f t="shared" si="53"/>
        <v>0</v>
      </c>
      <c r="AR998" s="24" t="s">
        <v>234</v>
      </c>
      <c r="AT998" s="24" t="s">
        <v>152</v>
      </c>
      <c r="AU998" s="24" t="s">
        <v>158</v>
      </c>
      <c r="AY998" s="24" t="s">
        <v>150</v>
      </c>
      <c r="BE998" s="203">
        <f t="shared" si="54"/>
        <v>0</v>
      </c>
      <c r="BF998" s="203">
        <f t="shared" si="55"/>
        <v>0</v>
      </c>
      <c r="BG998" s="203">
        <f t="shared" si="56"/>
        <v>0</v>
      </c>
      <c r="BH998" s="203">
        <f t="shared" si="57"/>
        <v>0</v>
      </c>
      <c r="BI998" s="203">
        <f t="shared" si="58"/>
        <v>0</v>
      </c>
      <c r="BJ998" s="24" t="s">
        <v>158</v>
      </c>
      <c r="BK998" s="203">
        <f t="shared" si="59"/>
        <v>0</v>
      </c>
      <c r="BL998" s="24" t="s">
        <v>234</v>
      </c>
      <c r="BM998" s="24" t="s">
        <v>1846</v>
      </c>
    </row>
    <row r="999" spans="2:65" s="1" customFormat="1" ht="16.5" customHeight="1">
      <c r="B999" s="42"/>
      <c r="C999" s="237" t="s">
        <v>1847</v>
      </c>
      <c r="D999" s="237" t="s">
        <v>228</v>
      </c>
      <c r="E999" s="238" t="s">
        <v>1848</v>
      </c>
      <c r="F999" s="239" t="s">
        <v>1849</v>
      </c>
      <c r="G999" s="240" t="s">
        <v>277</v>
      </c>
      <c r="H999" s="241">
        <v>17</v>
      </c>
      <c r="I999" s="242"/>
      <c r="J999" s="243">
        <f t="shared" si="50"/>
        <v>0</v>
      </c>
      <c r="K999" s="239" t="s">
        <v>23</v>
      </c>
      <c r="L999" s="244"/>
      <c r="M999" s="245" t="s">
        <v>23</v>
      </c>
      <c r="N999" s="246" t="s">
        <v>45</v>
      </c>
      <c r="O999" s="43"/>
      <c r="P999" s="201">
        <f t="shared" si="51"/>
        <v>0</v>
      </c>
      <c r="Q999" s="201">
        <v>1.39E-3</v>
      </c>
      <c r="R999" s="201">
        <f t="shared" si="52"/>
        <v>2.3629999999999998E-2</v>
      </c>
      <c r="S999" s="201">
        <v>0</v>
      </c>
      <c r="T999" s="202">
        <f t="shared" si="53"/>
        <v>0</v>
      </c>
      <c r="AR999" s="24" t="s">
        <v>312</v>
      </c>
      <c r="AT999" s="24" t="s">
        <v>228</v>
      </c>
      <c r="AU999" s="24" t="s">
        <v>158</v>
      </c>
      <c r="AY999" s="24" t="s">
        <v>150</v>
      </c>
      <c r="BE999" s="203">
        <f t="shared" si="54"/>
        <v>0</v>
      </c>
      <c r="BF999" s="203">
        <f t="shared" si="55"/>
        <v>0</v>
      </c>
      <c r="BG999" s="203">
        <f t="shared" si="56"/>
        <v>0</v>
      </c>
      <c r="BH999" s="203">
        <f t="shared" si="57"/>
        <v>0</v>
      </c>
      <c r="BI999" s="203">
        <f t="shared" si="58"/>
        <v>0</v>
      </c>
      <c r="BJ999" s="24" t="s">
        <v>158</v>
      </c>
      <c r="BK999" s="203">
        <f t="shared" si="59"/>
        <v>0</v>
      </c>
      <c r="BL999" s="24" t="s">
        <v>234</v>
      </c>
      <c r="BM999" s="24" t="s">
        <v>1850</v>
      </c>
    </row>
    <row r="1000" spans="2:65" s="1" customFormat="1" ht="25.5" customHeight="1">
      <c r="B1000" s="42"/>
      <c r="C1000" s="192" t="s">
        <v>1851</v>
      </c>
      <c r="D1000" s="192" t="s">
        <v>152</v>
      </c>
      <c r="E1000" s="193" t="s">
        <v>1852</v>
      </c>
      <c r="F1000" s="194" t="s">
        <v>1853</v>
      </c>
      <c r="G1000" s="195" t="s">
        <v>1715</v>
      </c>
      <c r="H1000" s="196">
        <v>1</v>
      </c>
      <c r="I1000" s="197"/>
      <c r="J1000" s="198">
        <f t="shared" si="50"/>
        <v>0</v>
      </c>
      <c r="K1000" s="194" t="s">
        <v>23</v>
      </c>
      <c r="L1000" s="62"/>
      <c r="M1000" s="199" t="s">
        <v>23</v>
      </c>
      <c r="N1000" s="200" t="s">
        <v>45</v>
      </c>
      <c r="O1000" s="43"/>
      <c r="P1000" s="201">
        <f t="shared" si="51"/>
        <v>0</v>
      </c>
      <c r="Q1000" s="201">
        <v>0</v>
      </c>
      <c r="R1000" s="201">
        <f t="shared" si="52"/>
        <v>0</v>
      </c>
      <c r="S1000" s="201">
        <v>0</v>
      </c>
      <c r="T1000" s="202">
        <f t="shared" si="53"/>
        <v>0</v>
      </c>
      <c r="AR1000" s="24" t="s">
        <v>234</v>
      </c>
      <c r="AT1000" s="24" t="s">
        <v>152</v>
      </c>
      <c r="AU1000" s="24" t="s">
        <v>158</v>
      </c>
      <c r="AY1000" s="24" t="s">
        <v>150</v>
      </c>
      <c r="BE1000" s="203">
        <f t="shared" si="54"/>
        <v>0</v>
      </c>
      <c r="BF1000" s="203">
        <f t="shared" si="55"/>
        <v>0</v>
      </c>
      <c r="BG1000" s="203">
        <f t="shared" si="56"/>
        <v>0</v>
      </c>
      <c r="BH1000" s="203">
        <f t="shared" si="57"/>
        <v>0</v>
      </c>
      <c r="BI1000" s="203">
        <f t="shared" si="58"/>
        <v>0</v>
      </c>
      <c r="BJ1000" s="24" t="s">
        <v>158</v>
      </c>
      <c r="BK1000" s="203">
        <f t="shared" si="59"/>
        <v>0</v>
      </c>
      <c r="BL1000" s="24" t="s">
        <v>234</v>
      </c>
      <c r="BM1000" s="24" t="s">
        <v>1854</v>
      </c>
    </row>
    <row r="1001" spans="2:65" s="1" customFormat="1" ht="25.5" customHeight="1">
      <c r="B1001" s="42"/>
      <c r="C1001" s="192" t="s">
        <v>1855</v>
      </c>
      <c r="D1001" s="192" t="s">
        <v>152</v>
      </c>
      <c r="E1001" s="193" t="s">
        <v>1856</v>
      </c>
      <c r="F1001" s="194" t="s">
        <v>1857</v>
      </c>
      <c r="G1001" s="195" t="s">
        <v>1715</v>
      </c>
      <c r="H1001" s="196">
        <v>1</v>
      </c>
      <c r="I1001" s="197"/>
      <c r="J1001" s="198">
        <f t="shared" si="50"/>
        <v>0</v>
      </c>
      <c r="K1001" s="194" t="s">
        <v>23</v>
      </c>
      <c r="L1001" s="62"/>
      <c r="M1001" s="199" t="s">
        <v>23</v>
      </c>
      <c r="N1001" s="200" t="s">
        <v>45</v>
      </c>
      <c r="O1001" s="43"/>
      <c r="P1001" s="201">
        <f t="shared" si="51"/>
        <v>0</v>
      </c>
      <c r="Q1001" s="201">
        <v>0</v>
      </c>
      <c r="R1001" s="201">
        <f t="shared" si="52"/>
        <v>0</v>
      </c>
      <c r="S1001" s="201">
        <v>0</v>
      </c>
      <c r="T1001" s="202">
        <f t="shared" si="53"/>
        <v>0</v>
      </c>
      <c r="AR1001" s="24" t="s">
        <v>234</v>
      </c>
      <c r="AT1001" s="24" t="s">
        <v>152</v>
      </c>
      <c r="AU1001" s="24" t="s">
        <v>158</v>
      </c>
      <c r="AY1001" s="24" t="s">
        <v>150</v>
      </c>
      <c r="BE1001" s="203">
        <f t="shared" si="54"/>
        <v>0</v>
      </c>
      <c r="BF1001" s="203">
        <f t="shared" si="55"/>
        <v>0</v>
      </c>
      <c r="BG1001" s="203">
        <f t="shared" si="56"/>
        <v>0</v>
      </c>
      <c r="BH1001" s="203">
        <f t="shared" si="57"/>
        <v>0</v>
      </c>
      <c r="BI1001" s="203">
        <f t="shared" si="58"/>
        <v>0</v>
      </c>
      <c r="BJ1001" s="24" t="s">
        <v>158</v>
      </c>
      <c r="BK1001" s="203">
        <f t="shared" si="59"/>
        <v>0</v>
      </c>
      <c r="BL1001" s="24" t="s">
        <v>234</v>
      </c>
      <c r="BM1001" s="24" t="s">
        <v>1858</v>
      </c>
    </row>
    <row r="1002" spans="2:65" s="1" customFormat="1" ht="16.5" customHeight="1">
      <c r="B1002" s="42"/>
      <c r="C1002" s="192" t="s">
        <v>1859</v>
      </c>
      <c r="D1002" s="192" t="s">
        <v>152</v>
      </c>
      <c r="E1002" s="193" t="s">
        <v>1860</v>
      </c>
      <c r="F1002" s="194" t="s">
        <v>1861</v>
      </c>
      <c r="G1002" s="195" t="s">
        <v>277</v>
      </c>
      <c r="H1002" s="196">
        <v>67</v>
      </c>
      <c r="I1002" s="197"/>
      <c r="J1002" s="198">
        <f t="shared" si="50"/>
        <v>0</v>
      </c>
      <c r="K1002" s="194" t="s">
        <v>156</v>
      </c>
      <c r="L1002" s="62"/>
      <c r="M1002" s="199" t="s">
        <v>23</v>
      </c>
      <c r="N1002" s="200" t="s">
        <v>45</v>
      </c>
      <c r="O1002" s="43"/>
      <c r="P1002" s="201">
        <f t="shared" si="51"/>
        <v>0</v>
      </c>
      <c r="Q1002" s="201">
        <v>0</v>
      </c>
      <c r="R1002" s="201">
        <f t="shared" si="52"/>
        <v>0</v>
      </c>
      <c r="S1002" s="201">
        <v>0</v>
      </c>
      <c r="T1002" s="202">
        <f t="shared" si="53"/>
        <v>0</v>
      </c>
      <c r="AR1002" s="24" t="s">
        <v>234</v>
      </c>
      <c r="AT1002" s="24" t="s">
        <v>152</v>
      </c>
      <c r="AU1002" s="24" t="s">
        <v>158</v>
      </c>
      <c r="AY1002" s="24" t="s">
        <v>150</v>
      </c>
      <c r="BE1002" s="203">
        <f t="shared" si="54"/>
        <v>0</v>
      </c>
      <c r="BF1002" s="203">
        <f t="shared" si="55"/>
        <v>0</v>
      </c>
      <c r="BG1002" s="203">
        <f t="shared" si="56"/>
        <v>0</v>
      </c>
      <c r="BH1002" s="203">
        <f t="shared" si="57"/>
        <v>0</v>
      </c>
      <c r="BI1002" s="203">
        <f t="shared" si="58"/>
        <v>0</v>
      </c>
      <c r="BJ1002" s="24" t="s">
        <v>158</v>
      </c>
      <c r="BK1002" s="203">
        <f t="shared" si="59"/>
        <v>0</v>
      </c>
      <c r="BL1002" s="24" t="s">
        <v>234</v>
      </c>
      <c r="BM1002" s="24" t="s">
        <v>1862</v>
      </c>
    </row>
    <row r="1003" spans="2:65" s="1" customFormat="1" ht="16.5" customHeight="1">
      <c r="B1003" s="42"/>
      <c r="C1003" s="237" t="s">
        <v>1863</v>
      </c>
      <c r="D1003" s="237" t="s">
        <v>228</v>
      </c>
      <c r="E1003" s="238" t="s">
        <v>1864</v>
      </c>
      <c r="F1003" s="239" t="s">
        <v>1865</v>
      </c>
      <c r="G1003" s="240" t="s">
        <v>277</v>
      </c>
      <c r="H1003" s="241">
        <v>13</v>
      </c>
      <c r="I1003" s="242"/>
      <c r="J1003" s="243">
        <f t="shared" si="50"/>
        <v>0</v>
      </c>
      <c r="K1003" s="239" t="s">
        <v>23</v>
      </c>
      <c r="L1003" s="244"/>
      <c r="M1003" s="245" t="s">
        <v>23</v>
      </c>
      <c r="N1003" s="246" t="s">
        <v>45</v>
      </c>
      <c r="O1003" s="43"/>
      <c r="P1003" s="201">
        <f t="shared" si="51"/>
        <v>0</v>
      </c>
      <c r="Q1003" s="201">
        <v>5.0000000000000002E-5</v>
      </c>
      <c r="R1003" s="201">
        <f t="shared" si="52"/>
        <v>6.5000000000000008E-4</v>
      </c>
      <c r="S1003" s="201">
        <v>0</v>
      </c>
      <c r="T1003" s="202">
        <f t="shared" si="53"/>
        <v>0</v>
      </c>
      <c r="AR1003" s="24" t="s">
        <v>312</v>
      </c>
      <c r="AT1003" s="24" t="s">
        <v>228</v>
      </c>
      <c r="AU1003" s="24" t="s">
        <v>158</v>
      </c>
      <c r="AY1003" s="24" t="s">
        <v>150</v>
      </c>
      <c r="BE1003" s="203">
        <f t="shared" si="54"/>
        <v>0</v>
      </c>
      <c r="BF1003" s="203">
        <f t="shared" si="55"/>
        <v>0</v>
      </c>
      <c r="BG1003" s="203">
        <f t="shared" si="56"/>
        <v>0</v>
      </c>
      <c r="BH1003" s="203">
        <f t="shared" si="57"/>
        <v>0</v>
      </c>
      <c r="BI1003" s="203">
        <f t="shared" si="58"/>
        <v>0</v>
      </c>
      <c r="BJ1003" s="24" t="s">
        <v>158</v>
      </c>
      <c r="BK1003" s="203">
        <f t="shared" si="59"/>
        <v>0</v>
      </c>
      <c r="BL1003" s="24" t="s">
        <v>234</v>
      </c>
      <c r="BM1003" s="24" t="s">
        <v>1866</v>
      </c>
    </row>
    <row r="1004" spans="2:65" s="1" customFormat="1" ht="16.5" customHeight="1">
      <c r="B1004" s="42"/>
      <c r="C1004" s="237" t="s">
        <v>1867</v>
      </c>
      <c r="D1004" s="237" t="s">
        <v>228</v>
      </c>
      <c r="E1004" s="238" t="s">
        <v>1868</v>
      </c>
      <c r="F1004" s="239" t="s">
        <v>1869</v>
      </c>
      <c r="G1004" s="240" t="s">
        <v>277</v>
      </c>
      <c r="H1004" s="241">
        <v>54</v>
      </c>
      <c r="I1004" s="242"/>
      <c r="J1004" s="243">
        <f t="shared" si="50"/>
        <v>0</v>
      </c>
      <c r="K1004" s="239" t="s">
        <v>23</v>
      </c>
      <c r="L1004" s="244"/>
      <c r="M1004" s="245" t="s">
        <v>23</v>
      </c>
      <c r="N1004" s="246" t="s">
        <v>45</v>
      </c>
      <c r="O1004" s="43"/>
      <c r="P1004" s="201">
        <f t="shared" si="51"/>
        <v>0</v>
      </c>
      <c r="Q1004" s="201">
        <v>5.0000000000000002E-5</v>
      </c>
      <c r="R1004" s="201">
        <f t="shared" si="52"/>
        <v>2.7000000000000001E-3</v>
      </c>
      <c r="S1004" s="201">
        <v>0</v>
      </c>
      <c r="T1004" s="202">
        <f t="shared" si="53"/>
        <v>0</v>
      </c>
      <c r="AR1004" s="24" t="s">
        <v>312</v>
      </c>
      <c r="AT1004" s="24" t="s">
        <v>228</v>
      </c>
      <c r="AU1004" s="24" t="s">
        <v>158</v>
      </c>
      <c r="AY1004" s="24" t="s">
        <v>150</v>
      </c>
      <c r="BE1004" s="203">
        <f t="shared" si="54"/>
        <v>0</v>
      </c>
      <c r="BF1004" s="203">
        <f t="shared" si="55"/>
        <v>0</v>
      </c>
      <c r="BG1004" s="203">
        <f t="shared" si="56"/>
        <v>0</v>
      </c>
      <c r="BH1004" s="203">
        <f t="shared" si="57"/>
        <v>0</v>
      </c>
      <c r="BI1004" s="203">
        <f t="shared" si="58"/>
        <v>0</v>
      </c>
      <c r="BJ1004" s="24" t="s">
        <v>158</v>
      </c>
      <c r="BK1004" s="203">
        <f t="shared" si="59"/>
        <v>0</v>
      </c>
      <c r="BL1004" s="24" t="s">
        <v>234</v>
      </c>
      <c r="BM1004" s="24" t="s">
        <v>1870</v>
      </c>
    </row>
    <row r="1005" spans="2:65" s="1" customFormat="1" ht="16.5" customHeight="1">
      <c r="B1005" s="42"/>
      <c r="C1005" s="192" t="s">
        <v>1871</v>
      </c>
      <c r="D1005" s="192" t="s">
        <v>152</v>
      </c>
      <c r="E1005" s="193" t="s">
        <v>1872</v>
      </c>
      <c r="F1005" s="194" t="s">
        <v>1873</v>
      </c>
      <c r="G1005" s="195" t="s">
        <v>330</v>
      </c>
      <c r="H1005" s="196">
        <v>25</v>
      </c>
      <c r="I1005" s="197"/>
      <c r="J1005" s="198">
        <f t="shared" si="50"/>
        <v>0</v>
      </c>
      <c r="K1005" s="194" t="s">
        <v>156</v>
      </c>
      <c r="L1005" s="62"/>
      <c r="M1005" s="199" t="s">
        <v>23</v>
      </c>
      <c r="N1005" s="200" t="s">
        <v>45</v>
      </c>
      <c r="O1005" s="43"/>
      <c r="P1005" s="201">
        <f t="shared" si="51"/>
        <v>0</v>
      </c>
      <c r="Q1005" s="201">
        <v>0</v>
      </c>
      <c r="R1005" s="201">
        <f t="shared" si="52"/>
        <v>0</v>
      </c>
      <c r="S1005" s="201">
        <v>0</v>
      </c>
      <c r="T1005" s="202">
        <f t="shared" si="53"/>
        <v>0</v>
      </c>
      <c r="AR1005" s="24" t="s">
        <v>234</v>
      </c>
      <c r="AT1005" s="24" t="s">
        <v>152</v>
      </c>
      <c r="AU1005" s="24" t="s">
        <v>158</v>
      </c>
      <c r="AY1005" s="24" t="s">
        <v>150</v>
      </c>
      <c r="BE1005" s="203">
        <f t="shared" si="54"/>
        <v>0</v>
      </c>
      <c r="BF1005" s="203">
        <f t="shared" si="55"/>
        <v>0</v>
      </c>
      <c r="BG1005" s="203">
        <f t="shared" si="56"/>
        <v>0</v>
      </c>
      <c r="BH1005" s="203">
        <f t="shared" si="57"/>
        <v>0</v>
      </c>
      <c r="BI1005" s="203">
        <f t="shared" si="58"/>
        <v>0</v>
      </c>
      <c r="BJ1005" s="24" t="s">
        <v>158</v>
      </c>
      <c r="BK1005" s="203">
        <f t="shared" si="59"/>
        <v>0</v>
      </c>
      <c r="BL1005" s="24" t="s">
        <v>234</v>
      </c>
      <c r="BM1005" s="24" t="s">
        <v>1874</v>
      </c>
    </row>
    <row r="1006" spans="2:65" s="1" customFormat="1" ht="16.5" customHeight="1">
      <c r="B1006" s="42"/>
      <c r="C1006" s="237" t="s">
        <v>1875</v>
      </c>
      <c r="D1006" s="237" t="s">
        <v>228</v>
      </c>
      <c r="E1006" s="238" t="s">
        <v>1876</v>
      </c>
      <c r="F1006" s="239" t="s">
        <v>1877</v>
      </c>
      <c r="G1006" s="240" t="s">
        <v>330</v>
      </c>
      <c r="H1006" s="241">
        <v>25</v>
      </c>
      <c r="I1006" s="242"/>
      <c r="J1006" s="243">
        <f t="shared" si="50"/>
        <v>0</v>
      </c>
      <c r="K1006" s="239" t="s">
        <v>23</v>
      </c>
      <c r="L1006" s="244"/>
      <c r="M1006" s="245" t="s">
        <v>23</v>
      </c>
      <c r="N1006" s="246" t="s">
        <v>45</v>
      </c>
      <c r="O1006" s="43"/>
      <c r="P1006" s="201">
        <f t="shared" si="51"/>
        <v>0</v>
      </c>
      <c r="Q1006" s="201">
        <v>6.9999999999999994E-5</v>
      </c>
      <c r="R1006" s="201">
        <f t="shared" si="52"/>
        <v>1.7499999999999998E-3</v>
      </c>
      <c r="S1006" s="201">
        <v>0</v>
      </c>
      <c r="T1006" s="202">
        <f t="shared" si="53"/>
        <v>0</v>
      </c>
      <c r="AR1006" s="24" t="s">
        <v>312</v>
      </c>
      <c r="AT1006" s="24" t="s">
        <v>228</v>
      </c>
      <c r="AU1006" s="24" t="s">
        <v>158</v>
      </c>
      <c r="AY1006" s="24" t="s">
        <v>150</v>
      </c>
      <c r="BE1006" s="203">
        <f t="shared" si="54"/>
        <v>0</v>
      </c>
      <c r="BF1006" s="203">
        <f t="shared" si="55"/>
        <v>0</v>
      </c>
      <c r="BG1006" s="203">
        <f t="shared" si="56"/>
        <v>0</v>
      </c>
      <c r="BH1006" s="203">
        <f t="shared" si="57"/>
        <v>0</v>
      </c>
      <c r="BI1006" s="203">
        <f t="shared" si="58"/>
        <v>0</v>
      </c>
      <c r="BJ1006" s="24" t="s">
        <v>158</v>
      </c>
      <c r="BK1006" s="203">
        <f t="shared" si="59"/>
        <v>0</v>
      </c>
      <c r="BL1006" s="24" t="s">
        <v>234</v>
      </c>
      <c r="BM1006" s="24" t="s">
        <v>1878</v>
      </c>
    </row>
    <row r="1007" spans="2:65" s="1" customFormat="1" ht="16.5" customHeight="1">
      <c r="B1007" s="42"/>
      <c r="C1007" s="192" t="s">
        <v>1879</v>
      </c>
      <c r="D1007" s="192" t="s">
        <v>152</v>
      </c>
      <c r="E1007" s="193" t="s">
        <v>1880</v>
      </c>
      <c r="F1007" s="194" t="s">
        <v>1881</v>
      </c>
      <c r="G1007" s="195" t="s">
        <v>330</v>
      </c>
      <c r="H1007" s="196">
        <v>6</v>
      </c>
      <c r="I1007" s="197"/>
      <c r="J1007" s="198">
        <f t="shared" si="50"/>
        <v>0</v>
      </c>
      <c r="K1007" s="194" t="s">
        <v>156</v>
      </c>
      <c r="L1007" s="62"/>
      <c r="M1007" s="199" t="s">
        <v>23</v>
      </c>
      <c r="N1007" s="200" t="s">
        <v>45</v>
      </c>
      <c r="O1007" s="43"/>
      <c r="P1007" s="201">
        <f t="shared" si="51"/>
        <v>0</v>
      </c>
      <c r="Q1007" s="201">
        <v>0</v>
      </c>
      <c r="R1007" s="201">
        <f t="shared" si="52"/>
        <v>0</v>
      </c>
      <c r="S1007" s="201">
        <v>0</v>
      </c>
      <c r="T1007" s="202">
        <f t="shared" si="53"/>
        <v>0</v>
      </c>
      <c r="AR1007" s="24" t="s">
        <v>234</v>
      </c>
      <c r="AT1007" s="24" t="s">
        <v>152</v>
      </c>
      <c r="AU1007" s="24" t="s">
        <v>158</v>
      </c>
      <c r="AY1007" s="24" t="s">
        <v>150</v>
      </c>
      <c r="BE1007" s="203">
        <f t="shared" si="54"/>
        <v>0</v>
      </c>
      <c r="BF1007" s="203">
        <f t="shared" si="55"/>
        <v>0</v>
      </c>
      <c r="BG1007" s="203">
        <f t="shared" si="56"/>
        <v>0</v>
      </c>
      <c r="BH1007" s="203">
        <f t="shared" si="57"/>
        <v>0</v>
      </c>
      <c r="BI1007" s="203">
        <f t="shared" si="58"/>
        <v>0</v>
      </c>
      <c r="BJ1007" s="24" t="s">
        <v>158</v>
      </c>
      <c r="BK1007" s="203">
        <f t="shared" si="59"/>
        <v>0</v>
      </c>
      <c r="BL1007" s="24" t="s">
        <v>234</v>
      </c>
      <c r="BM1007" s="24" t="s">
        <v>1882</v>
      </c>
    </row>
    <row r="1008" spans="2:65" s="1" customFormat="1" ht="16.5" customHeight="1">
      <c r="B1008" s="42"/>
      <c r="C1008" s="237" t="s">
        <v>1883</v>
      </c>
      <c r="D1008" s="237" t="s">
        <v>228</v>
      </c>
      <c r="E1008" s="238" t="s">
        <v>1884</v>
      </c>
      <c r="F1008" s="239" t="s">
        <v>1885</v>
      </c>
      <c r="G1008" s="240" t="s">
        <v>330</v>
      </c>
      <c r="H1008" s="241">
        <v>6</v>
      </c>
      <c r="I1008" s="242"/>
      <c r="J1008" s="243">
        <f t="shared" si="50"/>
        <v>0</v>
      </c>
      <c r="K1008" s="239" t="s">
        <v>23</v>
      </c>
      <c r="L1008" s="244"/>
      <c r="M1008" s="245" t="s">
        <v>23</v>
      </c>
      <c r="N1008" s="246" t="s">
        <v>45</v>
      </c>
      <c r="O1008" s="43"/>
      <c r="P1008" s="201">
        <f t="shared" si="51"/>
        <v>0</v>
      </c>
      <c r="Q1008" s="201">
        <v>1.6000000000000001E-4</v>
      </c>
      <c r="R1008" s="201">
        <f t="shared" si="52"/>
        <v>9.6000000000000013E-4</v>
      </c>
      <c r="S1008" s="201">
        <v>0</v>
      </c>
      <c r="T1008" s="202">
        <f t="shared" si="53"/>
        <v>0</v>
      </c>
      <c r="AR1008" s="24" t="s">
        <v>312</v>
      </c>
      <c r="AT1008" s="24" t="s">
        <v>228</v>
      </c>
      <c r="AU1008" s="24" t="s">
        <v>158</v>
      </c>
      <c r="AY1008" s="24" t="s">
        <v>150</v>
      </c>
      <c r="BE1008" s="203">
        <f t="shared" si="54"/>
        <v>0</v>
      </c>
      <c r="BF1008" s="203">
        <f t="shared" si="55"/>
        <v>0</v>
      </c>
      <c r="BG1008" s="203">
        <f t="shared" si="56"/>
        <v>0</v>
      </c>
      <c r="BH1008" s="203">
        <f t="shared" si="57"/>
        <v>0</v>
      </c>
      <c r="BI1008" s="203">
        <f t="shared" si="58"/>
        <v>0</v>
      </c>
      <c r="BJ1008" s="24" t="s">
        <v>158</v>
      </c>
      <c r="BK1008" s="203">
        <f t="shared" si="59"/>
        <v>0</v>
      </c>
      <c r="BL1008" s="24" t="s">
        <v>234</v>
      </c>
      <c r="BM1008" s="24" t="s">
        <v>1886</v>
      </c>
    </row>
    <row r="1009" spans="2:65" s="1" customFormat="1" ht="16.5" customHeight="1">
      <c r="B1009" s="42"/>
      <c r="C1009" s="192" t="s">
        <v>1887</v>
      </c>
      <c r="D1009" s="192" t="s">
        <v>152</v>
      </c>
      <c r="E1009" s="193" t="s">
        <v>1888</v>
      </c>
      <c r="F1009" s="194" t="s">
        <v>1889</v>
      </c>
      <c r="G1009" s="195" t="s">
        <v>330</v>
      </c>
      <c r="H1009" s="196">
        <v>50</v>
      </c>
      <c r="I1009" s="197"/>
      <c r="J1009" s="198">
        <f t="shared" si="50"/>
        <v>0</v>
      </c>
      <c r="K1009" s="194" t="s">
        <v>23</v>
      </c>
      <c r="L1009" s="62"/>
      <c r="M1009" s="199" t="s">
        <v>23</v>
      </c>
      <c r="N1009" s="200" t="s">
        <v>45</v>
      </c>
      <c r="O1009" s="43"/>
      <c r="P1009" s="201">
        <f t="shared" si="51"/>
        <v>0</v>
      </c>
      <c r="Q1009" s="201">
        <v>0</v>
      </c>
      <c r="R1009" s="201">
        <f t="shared" si="52"/>
        <v>0</v>
      </c>
      <c r="S1009" s="201">
        <v>0</v>
      </c>
      <c r="T1009" s="202">
        <f t="shared" si="53"/>
        <v>0</v>
      </c>
      <c r="AR1009" s="24" t="s">
        <v>234</v>
      </c>
      <c r="AT1009" s="24" t="s">
        <v>152</v>
      </c>
      <c r="AU1009" s="24" t="s">
        <v>158</v>
      </c>
      <c r="AY1009" s="24" t="s">
        <v>150</v>
      </c>
      <c r="BE1009" s="203">
        <f t="shared" si="54"/>
        <v>0</v>
      </c>
      <c r="BF1009" s="203">
        <f t="shared" si="55"/>
        <v>0</v>
      </c>
      <c r="BG1009" s="203">
        <f t="shared" si="56"/>
        <v>0</v>
      </c>
      <c r="BH1009" s="203">
        <f t="shared" si="57"/>
        <v>0</v>
      </c>
      <c r="BI1009" s="203">
        <f t="shared" si="58"/>
        <v>0</v>
      </c>
      <c r="BJ1009" s="24" t="s">
        <v>158</v>
      </c>
      <c r="BK1009" s="203">
        <f t="shared" si="59"/>
        <v>0</v>
      </c>
      <c r="BL1009" s="24" t="s">
        <v>234</v>
      </c>
      <c r="BM1009" s="24" t="s">
        <v>1890</v>
      </c>
    </row>
    <row r="1010" spans="2:65" s="1" customFormat="1" ht="16.5" customHeight="1">
      <c r="B1010" s="42"/>
      <c r="C1010" s="192" t="s">
        <v>1891</v>
      </c>
      <c r="D1010" s="192" t="s">
        <v>152</v>
      </c>
      <c r="E1010" s="193" t="s">
        <v>1892</v>
      </c>
      <c r="F1010" s="194" t="s">
        <v>1893</v>
      </c>
      <c r="G1010" s="195" t="s">
        <v>330</v>
      </c>
      <c r="H1010" s="196">
        <v>40</v>
      </c>
      <c r="I1010" s="197"/>
      <c r="J1010" s="198">
        <f t="shared" si="50"/>
        <v>0</v>
      </c>
      <c r="K1010" s="194" t="s">
        <v>23</v>
      </c>
      <c r="L1010" s="62"/>
      <c r="M1010" s="199" t="s">
        <v>23</v>
      </c>
      <c r="N1010" s="200" t="s">
        <v>45</v>
      </c>
      <c r="O1010" s="43"/>
      <c r="P1010" s="201">
        <f t="shared" si="51"/>
        <v>0</v>
      </c>
      <c r="Q1010" s="201">
        <v>0</v>
      </c>
      <c r="R1010" s="201">
        <f t="shared" si="52"/>
        <v>0</v>
      </c>
      <c r="S1010" s="201">
        <v>0</v>
      </c>
      <c r="T1010" s="202">
        <f t="shared" si="53"/>
        <v>0</v>
      </c>
      <c r="AR1010" s="24" t="s">
        <v>234</v>
      </c>
      <c r="AT1010" s="24" t="s">
        <v>152</v>
      </c>
      <c r="AU1010" s="24" t="s">
        <v>158</v>
      </c>
      <c r="AY1010" s="24" t="s">
        <v>150</v>
      </c>
      <c r="BE1010" s="203">
        <f t="shared" si="54"/>
        <v>0</v>
      </c>
      <c r="BF1010" s="203">
        <f t="shared" si="55"/>
        <v>0</v>
      </c>
      <c r="BG1010" s="203">
        <f t="shared" si="56"/>
        <v>0</v>
      </c>
      <c r="BH1010" s="203">
        <f t="shared" si="57"/>
        <v>0</v>
      </c>
      <c r="BI1010" s="203">
        <f t="shared" si="58"/>
        <v>0</v>
      </c>
      <c r="BJ1010" s="24" t="s">
        <v>158</v>
      </c>
      <c r="BK1010" s="203">
        <f t="shared" si="59"/>
        <v>0</v>
      </c>
      <c r="BL1010" s="24" t="s">
        <v>234</v>
      </c>
      <c r="BM1010" s="24" t="s">
        <v>1894</v>
      </c>
    </row>
    <row r="1011" spans="2:65" s="1" customFormat="1" ht="16.5" customHeight="1">
      <c r="B1011" s="42"/>
      <c r="C1011" s="192" t="s">
        <v>1895</v>
      </c>
      <c r="D1011" s="192" t="s">
        <v>152</v>
      </c>
      <c r="E1011" s="193" t="s">
        <v>1896</v>
      </c>
      <c r="F1011" s="194" t="s">
        <v>1897</v>
      </c>
      <c r="G1011" s="195" t="s">
        <v>330</v>
      </c>
      <c r="H1011" s="196">
        <v>6</v>
      </c>
      <c r="I1011" s="197"/>
      <c r="J1011" s="198">
        <f t="shared" si="50"/>
        <v>0</v>
      </c>
      <c r="K1011" s="194" t="s">
        <v>23</v>
      </c>
      <c r="L1011" s="62"/>
      <c r="M1011" s="199" t="s">
        <v>23</v>
      </c>
      <c r="N1011" s="200" t="s">
        <v>45</v>
      </c>
      <c r="O1011" s="43"/>
      <c r="P1011" s="201">
        <f t="shared" si="51"/>
        <v>0</v>
      </c>
      <c r="Q1011" s="201">
        <v>0</v>
      </c>
      <c r="R1011" s="201">
        <f t="shared" si="52"/>
        <v>0</v>
      </c>
      <c r="S1011" s="201">
        <v>0</v>
      </c>
      <c r="T1011" s="202">
        <f t="shared" si="53"/>
        <v>0</v>
      </c>
      <c r="AR1011" s="24" t="s">
        <v>234</v>
      </c>
      <c r="AT1011" s="24" t="s">
        <v>152</v>
      </c>
      <c r="AU1011" s="24" t="s">
        <v>158</v>
      </c>
      <c r="AY1011" s="24" t="s">
        <v>150</v>
      </c>
      <c r="BE1011" s="203">
        <f t="shared" si="54"/>
        <v>0</v>
      </c>
      <c r="BF1011" s="203">
        <f t="shared" si="55"/>
        <v>0</v>
      </c>
      <c r="BG1011" s="203">
        <f t="shared" si="56"/>
        <v>0</v>
      </c>
      <c r="BH1011" s="203">
        <f t="shared" si="57"/>
        <v>0</v>
      </c>
      <c r="BI1011" s="203">
        <f t="shared" si="58"/>
        <v>0</v>
      </c>
      <c r="BJ1011" s="24" t="s">
        <v>158</v>
      </c>
      <c r="BK1011" s="203">
        <f t="shared" si="59"/>
        <v>0</v>
      </c>
      <c r="BL1011" s="24" t="s">
        <v>234</v>
      </c>
      <c r="BM1011" s="24" t="s">
        <v>1898</v>
      </c>
    </row>
    <row r="1012" spans="2:65" s="1" customFormat="1" ht="16.5" customHeight="1">
      <c r="B1012" s="42"/>
      <c r="C1012" s="192" t="s">
        <v>1899</v>
      </c>
      <c r="D1012" s="192" t="s">
        <v>152</v>
      </c>
      <c r="E1012" s="193" t="s">
        <v>1900</v>
      </c>
      <c r="F1012" s="194" t="s">
        <v>1901</v>
      </c>
      <c r="G1012" s="195" t="s">
        <v>330</v>
      </c>
      <c r="H1012" s="196">
        <v>40</v>
      </c>
      <c r="I1012" s="197"/>
      <c r="J1012" s="198">
        <f t="shared" si="50"/>
        <v>0</v>
      </c>
      <c r="K1012" s="194" t="s">
        <v>23</v>
      </c>
      <c r="L1012" s="62"/>
      <c r="M1012" s="199" t="s">
        <v>23</v>
      </c>
      <c r="N1012" s="200" t="s">
        <v>45</v>
      </c>
      <c r="O1012" s="43"/>
      <c r="P1012" s="201">
        <f t="shared" si="51"/>
        <v>0</v>
      </c>
      <c r="Q1012" s="201">
        <v>0</v>
      </c>
      <c r="R1012" s="201">
        <f t="shared" si="52"/>
        <v>0</v>
      </c>
      <c r="S1012" s="201">
        <v>0</v>
      </c>
      <c r="T1012" s="202">
        <f t="shared" si="53"/>
        <v>0</v>
      </c>
      <c r="AR1012" s="24" t="s">
        <v>234</v>
      </c>
      <c r="AT1012" s="24" t="s">
        <v>152</v>
      </c>
      <c r="AU1012" s="24" t="s">
        <v>158</v>
      </c>
      <c r="AY1012" s="24" t="s">
        <v>150</v>
      </c>
      <c r="BE1012" s="203">
        <f t="shared" si="54"/>
        <v>0</v>
      </c>
      <c r="BF1012" s="203">
        <f t="shared" si="55"/>
        <v>0</v>
      </c>
      <c r="BG1012" s="203">
        <f t="shared" si="56"/>
        <v>0</v>
      </c>
      <c r="BH1012" s="203">
        <f t="shared" si="57"/>
        <v>0</v>
      </c>
      <c r="BI1012" s="203">
        <f t="shared" si="58"/>
        <v>0</v>
      </c>
      <c r="BJ1012" s="24" t="s">
        <v>158</v>
      </c>
      <c r="BK1012" s="203">
        <f t="shared" si="59"/>
        <v>0</v>
      </c>
      <c r="BL1012" s="24" t="s">
        <v>234</v>
      </c>
      <c r="BM1012" s="24" t="s">
        <v>1902</v>
      </c>
    </row>
    <row r="1013" spans="2:65" s="1" customFormat="1" ht="25.5" customHeight="1">
      <c r="B1013" s="42"/>
      <c r="C1013" s="192" t="s">
        <v>1903</v>
      </c>
      <c r="D1013" s="192" t="s">
        <v>152</v>
      </c>
      <c r="E1013" s="193" t="s">
        <v>1904</v>
      </c>
      <c r="F1013" s="194" t="s">
        <v>1905</v>
      </c>
      <c r="G1013" s="195" t="s">
        <v>330</v>
      </c>
      <c r="H1013" s="196">
        <v>360</v>
      </c>
      <c r="I1013" s="197"/>
      <c r="J1013" s="198">
        <f t="shared" si="50"/>
        <v>0</v>
      </c>
      <c r="K1013" s="194" t="s">
        <v>156</v>
      </c>
      <c r="L1013" s="62"/>
      <c r="M1013" s="199" t="s">
        <v>23</v>
      </c>
      <c r="N1013" s="200" t="s">
        <v>45</v>
      </c>
      <c r="O1013" s="43"/>
      <c r="P1013" s="201">
        <f t="shared" si="51"/>
        <v>0</v>
      </c>
      <c r="Q1013" s="201">
        <v>0</v>
      </c>
      <c r="R1013" s="201">
        <f t="shared" si="52"/>
        <v>0</v>
      </c>
      <c r="S1013" s="201">
        <v>0</v>
      </c>
      <c r="T1013" s="202">
        <f t="shared" si="53"/>
        <v>0</v>
      </c>
      <c r="AR1013" s="24" t="s">
        <v>234</v>
      </c>
      <c r="AT1013" s="24" t="s">
        <v>152</v>
      </c>
      <c r="AU1013" s="24" t="s">
        <v>158</v>
      </c>
      <c r="AY1013" s="24" t="s">
        <v>150</v>
      </c>
      <c r="BE1013" s="203">
        <f t="shared" si="54"/>
        <v>0</v>
      </c>
      <c r="BF1013" s="203">
        <f t="shared" si="55"/>
        <v>0</v>
      </c>
      <c r="BG1013" s="203">
        <f t="shared" si="56"/>
        <v>0</v>
      </c>
      <c r="BH1013" s="203">
        <f t="shared" si="57"/>
        <v>0</v>
      </c>
      <c r="BI1013" s="203">
        <f t="shared" si="58"/>
        <v>0</v>
      </c>
      <c r="BJ1013" s="24" t="s">
        <v>158</v>
      </c>
      <c r="BK1013" s="203">
        <f t="shared" si="59"/>
        <v>0</v>
      </c>
      <c r="BL1013" s="24" t="s">
        <v>234</v>
      </c>
      <c r="BM1013" s="24" t="s">
        <v>1906</v>
      </c>
    </row>
    <row r="1014" spans="2:65" s="1" customFormat="1" ht="16.5" customHeight="1">
      <c r="B1014" s="42"/>
      <c r="C1014" s="237" t="s">
        <v>1907</v>
      </c>
      <c r="D1014" s="237" t="s">
        <v>228</v>
      </c>
      <c r="E1014" s="238" t="s">
        <v>1908</v>
      </c>
      <c r="F1014" s="239" t="s">
        <v>1909</v>
      </c>
      <c r="G1014" s="240" t="s">
        <v>330</v>
      </c>
      <c r="H1014" s="241">
        <v>360</v>
      </c>
      <c r="I1014" s="242"/>
      <c r="J1014" s="243">
        <f t="shared" si="50"/>
        <v>0</v>
      </c>
      <c r="K1014" s="239" t="s">
        <v>156</v>
      </c>
      <c r="L1014" s="244"/>
      <c r="M1014" s="245" t="s">
        <v>23</v>
      </c>
      <c r="N1014" s="246" t="s">
        <v>45</v>
      </c>
      <c r="O1014" s="43"/>
      <c r="P1014" s="201">
        <f t="shared" si="51"/>
        <v>0</v>
      </c>
      <c r="Q1014" s="201">
        <v>1.2E-4</v>
      </c>
      <c r="R1014" s="201">
        <f t="shared" si="52"/>
        <v>4.3200000000000002E-2</v>
      </c>
      <c r="S1014" s="201">
        <v>0</v>
      </c>
      <c r="T1014" s="202">
        <f t="shared" si="53"/>
        <v>0</v>
      </c>
      <c r="AR1014" s="24" t="s">
        <v>312</v>
      </c>
      <c r="AT1014" s="24" t="s">
        <v>228</v>
      </c>
      <c r="AU1014" s="24" t="s">
        <v>158</v>
      </c>
      <c r="AY1014" s="24" t="s">
        <v>150</v>
      </c>
      <c r="BE1014" s="203">
        <f t="shared" si="54"/>
        <v>0</v>
      </c>
      <c r="BF1014" s="203">
        <f t="shared" si="55"/>
        <v>0</v>
      </c>
      <c r="BG1014" s="203">
        <f t="shared" si="56"/>
        <v>0</v>
      </c>
      <c r="BH1014" s="203">
        <f t="shared" si="57"/>
        <v>0</v>
      </c>
      <c r="BI1014" s="203">
        <f t="shared" si="58"/>
        <v>0</v>
      </c>
      <c r="BJ1014" s="24" t="s">
        <v>158</v>
      </c>
      <c r="BK1014" s="203">
        <f t="shared" si="59"/>
        <v>0</v>
      </c>
      <c r="BL1014" s="24" t="s">
        <v>234</v>
      </c>
      <c r="BM1014" s="24" t="s">
        <v>1910</v>
      </c>
    </row>
    <row r="1015" spans="2:65" s="1" customFormat="1" ht="25.5" customHeight="1">
      <c r="B1015" s="42"/>
      <c r="C1015" s="192" t="s">
        <v>1911</v>
      </c>
      <c r="D1015" s="192" t="s">
        <v>152</v>
      </c>
      <c r="E1015" s="193" t="s">
        <v>1912</v>
      </c>
      <c r="F1015" s="194" t="s">
        <v>1913</v>
      </c>
      <c r="G1015" s="195" t="s">
        <v>330</v>
      </c>
      <c r="H1015" s="196">
        <v>370</v>
      </c>
      <c r="I1015" s="197"/>
      <c r="J1015" s="198">
        <f t="shared" si="50"/>
        <v>0</v>
      </c>
      <c r="K1015" s="194" t="s">
        <v>156</v>
      </c>
      <c r="L1015" s="62"/>
      <c r="M1015" s="199" t="s">
        <v>23</v>
      </c>
      <c r="N1015" s="200" t="s">
        <v>45</v>
      </c>
      <c r="O1015" s="43"/>
      <c r="P1015" s="201">
        <f t="shared" si="51"/>
        <v>0</v>
      </c>
      <c r="Q1015" s="201">
        <v>0</v>
      </c>
      <c r="R1015" s="201">
        <f t="shared" si="52"/>
        <v>0</v>
      </c>
      <c r="S1015" s="201">
        <v>0</v>
      </c>
      <c r="T1015" s="202">
        <f t="shared" si="53"/>
        <v>0</v>
      </c>
      <c r="AR1015" s="24" t="s">
        <v>234</v>
      </c>
      <c r="AT1015" s="24" t="s">
        <v>152</v>
      </c>
      <c r="AU1015" s="24" t="s">
        <v>158</v>
      </c>
      <c r="AY1015" s="24" t="s">
        <v>150</v>
      </c>
      <c r="BE1015" s="203">
        <f t="shared" si="54"/>
        <v>0</v>
      </c>
      <c r="BF1015" s="203">
        <f t="shared" si="55"/>
        <v>0</v>
      </c>
      <c r="BG1015" s="203">
        <f t="shared" si="56"/>
        <v>0</v>
      </c>
      <c r="BH1015" s="203">
        <f t="shared" si="57"/>
        <v>0</v>
      </c>
      <c r="BI1015" s="203">
        <f t="shared" si="58"/>
        <v>0</v>
      </c>
      <c r="BJ1015" s="24" t="s">
        <v>158</v>
      </c>
      <c r="BK1015" s="203">
        <f t="shared" si="59"/>
        <v>0</v>
      </c>
      <c r="BL1015" s="24" t="s">
        <v>234</v>
      </c>
      <c r="BM1015" s="24" t="s">
        <v>1914</v>
      </c>
    </row>
    <row r="1016" spans="2:65" s="1" customFormat="1" ht="16.5" customHeight="1">
      <c r="B1016" s="42"/>
      <c r="C1016" s="237" t="s">
        <v>1915</v>
      </c>
      <c r="D1016" s="237" t="s">
        <v>228</v>
      </c>
      <c r="E1016" s="238" t="s">
        <v>1916</v>
      </c>
      <c r="F1016" s="239" t="s">
        <v>1917</v>
      </c>
      <c r="G1016" s="240" t="s">
        <v>330</v>
      </c>
      <c r="H1016" s="241">
        <v>370</v>
      </c>
      <c r="I1016" s="242"/>
      <c r="J1016" s="243">
        <f t="shared" si="50"/>
        <v>0</v>
      </c>
      <c r="K1016" s="239" t="s">
        <v>156</v>
      </c>
      <c r="L1016" s="244"/>
      <c r="M1016" s="245" t="s">
        <v>23</v>
      </c>
      <c r="N1016" s="246" t="s">
        <v>45</v>
      </c>
      <c r="O1016" s="43"/>
      <c r="P1016" s="201">
        <f t="shared" si="51"/>
        <v>0</v>
      </c>
      <c r="Q1016" s="201">
        <v>1.7000000000000001E-4</v>
      </c>
      <c r="R1016" s="201">
        <f t="shared" si="52"/>
        <v>6.2900000000000011E-2</v>
      </c>
      <c r="S1016" s="201">
        <v>0</v>
      </c>
      <c r="T1016" s="202">
        <f t="shared" si="53"/>
        <v>0</v>
      </c>
      <c r="AR1016" s="24" t="s">
        <v>312</v>
      </c>
      <c r="AT1016" s="24" t="s">
        <v>228</v>
      </c>
      <c r="AU1016" s="24" t="s">
        <v>158</v>
      </c>
      <c r="AY1016" s="24" t="s">
        <v>150</v>
      </c>
      <c r="BE1016" s="203">
        <f t="shared" si="54"/>
        <v>0</v>
      </c>
      <c r="BF1016" s="203">
        <f t="shared" si="55"/>
        <v>0</v>
      </c>
      <c r="BG1016" s="203">
        <f t="shared" si="56"/>
        <v>0</v>
      </c>
      <c r="BH1016" s="203">
        <f t="shared" si="57"/>
        <v>0</v>
      </c>
      <c r="BI1016" s="203">
        <f t="shared" si="58"/>
        <v>0</v>
      </c>
      <c r="BJ1016" s="24" t="s">
        <v>158</v>
      </c>
      <c r="BK1016" s="203">
        <f t="shared" si="59"/>
        <v>0</v>
      </c>
      <c r="BL1016" s="24" t="s">
        <v>234</v>
      </c>
      <c r="BM1016" s="24" t="s">
        <v>1918</v>
      </c>
    </row>
    <row r="1017" spans="2:65" s="1" customFormat="1" ht="25.5" customHeight="1">
      <c r="B1017" s="42"/>
      <c r="C1017" s="192" t="s">
        <v>1919</v>
      </c>
      <c r="D1017" s="192" t="s">
        <v>152</v>
      </c>
      <c r="E1017" s="193" t="s">
        <v>1920</v>
      </c>
      <c r="F1017" s="194" t="s">
        <v>1921</v>
      </c>
      <c r="G1017" s="195" t="s">
        <v>330</v>
      </c>
      <c r="H1017" s="196">
        <v>55</v>
      </c>
      <c r="I1017" s="197"/>
      <c r="J1017" s="198">
        <f t="shared" si="50"/>
        <v>0</v>
      </c>
      <c r="K1017" s="194" t="s">
        <v>156</v>
      </c>
      <c r="L1017" s="62"/>
      <c r="M1017" s="199" t="s">
        <v>23</v>
      </c>
      <c r="N1017" s="200" t="s">
        <v>45</v>
      </c>
      <c r="O1017" s="43"/>
      <c r="P1017" s="201">
        <f t="shared" si="51"/>
        <v>0</v>
      </c>
      <c r="Q1017" s="201">
        <v>0</v>
      </c>
      <c r="R1017" s="201">
        <f t="shared" si="52"/>
        <v>0</v>
      </c>
      <c r="S1017" s="201">
        <v>0</v>
      </c>
      <c r="T1017" s="202">
        <f t="shared" si="53"/>
        <v>0</v>
      </c>
      <c r="AR1017" s="24" t="s">
        <v>234</v>
      </c>
      <c r="AT1017" s="24" t="s">
        <v>152</v>
      </c>
      <c r="AU1017" s="24" t="s">
        <v>158</v>
      </c>
      <c r="AY1017" s="24" t="s">
        <v>150</v>
      </c>
      <c r="BE1017" s="203">
        <f t="shared" si="54"/>
        <v>0</v>
      </c>
      <c r="BF1017" s="203">
        <f t="shared" si="55"/>
        <v>0</v>
      </c>
      <c r="BG1017" s="203">
        <f t="shared" si="56"/>
        <v>0</v>
      </c>
      <c r="BH1017" s="203">
        <f t="shared" si="57"/>
        <v>0</v>
      </c>
      <c r="BI1017" s="203">
        <f t="shared" si="58"/>
        <v>0</v>
      </c>
      <c r="BJ1017" s="24" t="s">
        <v>158</v>
      </c>
      <c r="BK1017" s="203">
        <f t="shared" si="59"/>
        <v>0</v>
      </c>
      <c r="BL1017" s="24" t="s">
        <v>234</v>
      </c>
      <c r="BM1017" s="24" t="s">
        <v>1922</v>
      </c>
    </row>
    <row r="1018" spans="2:65" s="1" customFormat="1" ht="16.5" customHeight="1">
      <c r="B1018" s="42"/>
      <c r="C1018" s="237" t="s">
        <v>1923</v>
      </c>
      <c r="D1018" s="237" t="s">
        <v>228</v>
      </c>
      <c r="E1018" s="238" t="s">
        <v>1924</v>
      </c>
      <c r="F1018" s="239" t="s">
        <v>1925</v>
      </c>
      <c r="G1018" s="240" t="s">
        <v>330</v>
      </c>
      <c r="H1018" s="241">
        <v>55</v>
      </c>
      <c r="I1018" s="242"/>
      <c r="J1018" s="243">
        <f t="shared" si="50"/>
        <v>0</v>
      </c>
      <c r="K1018" s="239" t="s">
        <v>156</v>
      </c>
      <c r="L1018" s="244"/>
      <c r="M1018" s="245" t="s">
        <v>23</v>
      </c>
      <c r="N1018" s="246" t="s">
        <v>45</v>
      </c>
      <c r="O1018" s="43"/>
      <c r="P1018" s="201">
        <f t="shared" si="51"/>
        <v>0</v>
      </c>
      <c r="Q1018" s="201">
        <v>1.3999999999999999E-4</v>
      </c>
      <c r="R1018" s="201">
        <f t="shared" si="52"/>
        <v>7.6999999999999994E-3</v>
      </c>
      <c r="S1018" s="201">
        <v>0</v>
      </c>
      <c r="T1018" s="202">
        <f t="shared" si="53"/>
        <v>0</v>
      </c>
      <c r="AR1018" s="24" t="s">
        <v>312</v>
      </c>
      <c r="AT1018" s="24" t="s">
        <v>228</v>
      </c>
      <c r="AU1018" s="24" t="s">
        <v>158</v>
      </c>
      <c r="AY1018" s="24" t="s">
        <v>150</v>
      </c>
      <c r="BE1018" s="203">
        <f t="shared" si="54"/>
        <v>0</v>
      </c>
      <c r="BF1018" s="203">
        <f t="shared" si="55"/>
        <v>0</v>
      </c>
      <c r="BG1018" s="203">
        <f t="shared" si="56"/>
        <v>0</v>
      </c>
      <c r="BH1018" s="203">
        <f t="shared" si="57"/>
        <v>0</v>
      </c>
      <c r="BI1018" s="203">
        <f t="shared" si="58"/>
        <v>0</v>
      </c>
      <c r="BJ1018" s="24" t="s">
        <v>158</v>
      </c>
      <c r="BK1018" s="203">
        <f t="shared" si="59"/>
        <v>0</v>
      </c>
      <c r="BL1018" s="24" t="s">
        <v>234</v>
      </c>
      <c r="BM1018" s="24" t="s">
        <v>1926</v>
      </c>
    </row>
    <row r="1019" spans="2:65" s="1" customFormat="1" ht="25.5" customHeight="1">
      <c r="B1019" s="42"/>
      <c r="C1019" s="192" t="s">
        <v>1927</v>
      </c>
      <c r="D1019" s="192" t="s">
        <v>152</v>
      </c>
      <c r="E1019" s="193" t="s">
        <v>1928</v>
      </c>
      <c r="F1019" s="194" t="s">
        <v>1929</v>
      </c>
      <c r="G1019" s="195" t="s">
        <v>330</v>
      </c>
      <c r="H1019" s="196">
        <v>50</v>
      </c>
      <c r="I1019" s="197"/>
      <c r="J1019" s="198">
        <f t="shared" si="50"/>
        <v>0</v>
      </c>
      <c r="K1019" s="194" t="s">
        <v>156</v>
      </c>
      <c r="L1019" s="62"/>
      <c r="M1019" s="199" t="s">
        <v>23</v>
      </c>
      <c r="N1019" s="200" t="s">
        <v>45</v>
      </c>
      <c r="O1019" s="43"/>
      <c r="P1019" s="201">
        <f t="shared" si="51"/>
        <v>0</v>
      </c>
      <c r="Q1019" s="201">
        <v>0</v>
      </c>
      <c r="R1019" s="201">
        <f t="shared" si="52"/>
        <v>0</v>
      </c>
      <c r="S1019" s="201">
        <v>0</v>
      </c>
      <c r="T1019" s="202">
        <f t="shared" si="53"/>
        <v>0</v>
      </c>
      <c r="AR1019" s="24" t="s">
        <v>234</v>
      </c>
      <c r="AT1019" s="24" t="s">
        <v>152</v>
      </c>
      <c r="AU1019" s="24" t="s">
        <v>158</v>
      </c>
      <c r="AY1019" s="24" t="s">
        <v>150</v>
      </c>
      <c r="BE1019" s="203">
        <f t="shared" si="54"/>
        <v>0</v>
      </c>
      <c r="BF1019" s="203">
        <f t="shared" si="55"/>
        <v>0</v>
      </c>
      <c r="BG1019" s="203">
        <f t="shared" si="56"/>
        <v>0</v>
      </c>
      <c r="BH1019" s="203">
        <f t="shared" si="57"/>
        <v>0</v>
      </c>
      <c r="BI1019" s="203">
        <f t="shared" si="58"/>
        <v>0</v>
      </c>
      <c r="BJ1019" s="24" t="s">
        <v>158</v>
      </c>
      <c r="BK1019" s="203">
        <f t="shared" si="59"/>
        <v>0</v>
      </c>
      <c r="BL1019" s="24" t="s">
        <v>234</v>
      </c>
      <c r="BM1019" s="24" t="s">
        <v>1930</v>
      </c>
    </row>
    <row r="1020" spans="2:65" s="1" customFormat="1" ht="16.5" customHeight="1">
      <c r="B1020" s="42"/>
      <c r="C1020" s="237" t="s">
        <v>1931</v>
      </c>
      <c r="D1020" s="237" t="s">
        <v>228</v>
      </c>
      <c r="E1020" s="238" t="s">
        <v>1932</v>
      </c>
      <c r="F1020" s="239" t="s">
        <v>1933</v>
      </c>
      <c r="G1020" s="240" t="s">
        <v>330</v>
      </c>
      <c r="H1020" s="241">
        <v>50</v>
      </c>
      <c r="I1020" s="242"/>
      <c r="J1020" s="243">
        <f t="shared" si="50"/>
        <v>0</v>
      </c>
      <c r="K1020" s="239" t="s">
        <v>156</v>
      </c>
      <c r="L1020" s="244"/>
      <c r="M1020" s="245" t="s">
        <v>23</v>
      </c>
      <c r="N1020" s="246" t="s">
        <v>45</v>
      </c>
      <c r="O1020" s="43"/>
      <c r="P1020" s="201">
        <f t="shared" si="51"/>
        <v>0</v>
      </c>
      <c r="Q1020" s="201">
        <v>6.3000000000000003E-4</v>
      </c>
      <c r="R1020" s="201">
        <f t="shared" si="52"/>
        <v>3.15E-2</v>
      </c>
      <c r="S1020" s="201">
        <v>0</v>
      </c>
      <c r="T1020" s="202">
        <f t="shared" si="53"/>
        <v>0</v>
      </c>
      <c r="AR1020" s="24" t="s">
        <v>312</v>
      </c>
      <c r="AT1020" s="24" t="s">
        <v>228</v>
      </c>
      <c r="AU1020" s="24" t="s">
        <v>158</v>
      </c>
      <c r="AY1020" s="24" t="s">
        <v>150</v>
      </c>
      <c r="BE1020" s="203">
        <f t="shared" si="54"/>
        <v>0</v>
      </c>
      <c r="BF1020" s="203">
        <f t="shared" si="55"/>
        <v>0</v>
      </c>
      <c r="BG1020" s="203">
        <f t="shared" si="56"/>
        <v>0</v>
      </c>
      <c r="BH1020" s="203">
        <f t="shared" si="57"/>
        <v>0</v>
      </c>
      <c r="BI1020" s="203">
        <f t="shared" si="58"/>
        <v>0</v>
      </c>
      <c r="BJ1020" s="24" t="s">
        <v>158</v>
      </c>
      <c r="BK1020" s="203">
        <f t="shared" si="59"/>
        <v>0</v>
      </c>
      <c r="BL1020" s="24" t="s">
        <v>234</v>
      </c>
      <c r="BM1020" s="24" t="s">
        <v>1934</v>
      </c>
    </row>
    <row r="1021" spans="2:65" s="1" customFormat="1" ht="25.5" customHeight="1">
      <c r="B1021" s="42"/>
      <c r="C1021" s="192" t="s">
        <v>1935</v>
      </c>
      <c r="D1021" s="192" t="s">
        <v>152</v>
      </c>
      <c r="E1021" s="193" t="s">
        <v>1936</v>
      </c>
      <c r="F1021" s="194" t="s">
        <v>1937</v>
      </c>
      <c r="G1021" s="195" t="s">
        <v>330</v>
      </c>
      <c r="H1021" s="196">
        <v>55</v>
      </c>
      <c r="I1021" s="197"/>
      <c r="J1021" s="198">
        <f t="shared" si="50"/>
        <v>0</v>
      </c>
      <c r="K1021" s="194" t="s">
        <v>156</v>
      </c>
      <c r="L1021" s="62"/>
      <c r="M1021" s="199" t="s">
        <v>23</v>
      </c>
      <c r="N1021" s="200" t="s">
        <v>45</v>
      </c>
      <c r="O1021" s="43"/>
      <c r="P1021" s="201">
        <f t="shared" si="51"/>
        <v>0</v>
      </c>
      <c r="Q1021" s="201">
        <v>0</v>
      </c>
      <c r="R1021" s="201">
        <f t="shared" si="52"/>
        <v>0</v>
      </c>
      <c r="S1021" s="201">
        <v>0</v>
      </c>
      <c r="T1021" s="202">
        <f t="shared" si="53"/>
        <v>0</v>
      </c>
      <c r="AR1021" s="24" t="s">
        <v>234</v>
      </c>
      <c r="AT1021" s="24" t="s">
        <v>152</v>
      </c>
      <c r="AU1021" s="24" t="s">
        <v>158</v>
      </c>
      <c r="AY1021" s="24" t="s">
        <v>150</v>
      </c>
      <c r="BE1021" s="203">
        <f t="shared" si="54"/>
        <v>0</v>
      </c>
      <c r="BF1021" s="203">
        <f t="shared" si="55"/>
        <v>0</v>
      </c>
      <c r="BG1021" s="203">
        <f t="shared" si="56"/>
        <v>0</v>
      </c>
      <c r="BH1021" s="203">
        <f t="shared" si="57"/>
        <v>0</v>
      </c>
      <c r="BI1021" s="203">
        <f t="shared" si="58"/>
        <v>0</v>
      </c>
      <c r="BJ1021" s="24" t="s">
        <v>158</v>
      </c>
      <c r="BK1021" s="203">
        <f t="shared" si="59"/>
        <v>0</v>
      </c>
      <c r="BL1021" s="24" t="s">
        <v>234</v>
      </c>
      <c r="BM1021" s="24" t="s">
        <v>1938</v>
      </c>
    </row>
    <row r="1022" spans="2:65" s="1" customFormat="1" ht="16.5" customHeight="1">
      <c r="B1022" s="42"/>
      <c r="C1022" s="237" t="s">
        <v>1939</v>
      </c>
      <c r="D1022" s="237" t="s">
        <v>228</v>
      </c>
      <c r="E1022" s="238" t="s">
        <v>1940</v>
      </c>
      <c r="F1022" s="239" t="s">
        <v>1941</v>
      </c>
      <c r="G1022" s="240" t="s">
        <v>330</v>
      </c>
      <c r="H1022" s="241">
        <v>20</v>
      </c>
      <c r="I1022" s="242"/>
      <c r="J1022" s="243">
        <f t="shared" si="50"/>
        <v>0</v>
      </c>
      <c r="K1022" s="239" t="s">
        <v>156</v>
      </c>
      <c r="L1022" s="244"/>
      <c r="M1022" s="245" t="s">
        <v>23</v>
      </c>
      <c r="N1022" s="246" t="s">
        <v>45</v>
      </c>
      <c r="O1022" s="43"/>
      <c r="P1022" s="201">
        <f t="shared" si="51"/>
        <v>0</v>
      </c>
      <c r="Q1022" s="201">
        <v>1.6000000000000001E-4</v>
      </c>
      <c r="R1022" s="201">
        <f t="shared" si="52"/>
        <v>3.2000000000000002E-3</v>
      </c>
      <c r="S1022" s="201">
        <v>0</v>
      </c>
      <c r="T1022" s="202">
        <f t="shared" si="53"/>
        <v>0</v>
      </c>
      <c r="AR1022" s="24" t="s">
        <v>312</v>
      </c>
      <c r="AT1022" s="24" t="s">
        <v>228</v>
      </c>
      <c r="AU1022" s="24" t="s">
        <v>158</v>
      </c>
      <c r="AY1022" s="24" t="s">
        <v>150</v>
      </c>
      <c r="BE1022" s="203">
        <f t="shared" si="54"/>
        <v>0</v>
      </c>
      <c r="BF1022" s="203">
        <f t="shared" si="55"/>
        <v>0</v>
      </c>
      <c r="BG1022" s="203">
        <f t="shared" si="56"/>
        <v>0</v>
      </c>
      <c r="BH1022" s="203">
        <f t="shared" si="57"/>
        <v>0</v>
      </c>
      <c r="BI1022" s="203">
        <f t="shared" si="58"/>
        <v>0</v>
      </c>
      <c r="BJ1022" s="24" t="s">
        <v>158</v>
      </c>
      <c r="BK1022" s="203">
        <f t="shared" si="59"/>
        <v>0</v>
      </c>
      <c r="BL1022" s="24" t="s">
        <v>234</v>
      </c>
      <c r="BM1022" s="24" t="s">
        <v>1942</v>
      </c>
    </row>
    <row r="1023" spans="2:65" s="1" customFormat="1" ht="16.5" customHeight="1">
      <c r="B1023" s="42"/>
      <c r="C1023" s="237" t="s">
        <v>1943</v>
      </c>
      <c r="D1023" s="237" t="s">
        <v>228</v>
      </c>
      <c r="E1023" s="238" t="s">
        <v>1944</v>
      </c>
      <c r="F1023" s="239" t="s">
        <v>1945</v>
      </c>
      <c r="G1023" s="240" t="s">
        <v>330</v>
      </c>
      <c r="H1023" s="241">
        <v>35</v>
      </c>
      <c r="I1023" s="242"/>
      <c r="J1023" s="243">
        <f t="shared" si="50"/>
        <v>0</v>
      </c>
      <c r="K1023" s="239" t="s">
        <v>156</v>
      </c>
      <c r="L1023" s="244"/>
      <c r="M1023" s="245" t="s">
        <v>23</v>
      </c>
      <c r="N1023" s="246" t="s">
        <v>45</v>
      </c>
      <c r="O1023" s="43"/>
      <c r="P1023" s="201">
        <f t="shared" si="51"/>
        <v>0</v>
      </c>
      <c r="Q1023" s="201">
        <v>2.5000000000000001E-4</v>
      </c>
      <c r="R1023" s="201">
        <f t="shared" si="52"/>
        <v>8.7500000000000008E-3</v>
      </c>
      <c r="S1023" s="201">
        <v>0</v>
      </c>
      <c r="T1023" s="202">
        <f t="shared" si="53"/>
        <v>0</v>
      </c>
      <c r="AR1023" s="24" t="s">
        <v>312</v>
      </c>
      <c r="AT1023" s="24" t="s">
        <v>228</v>
      </c>
      <c r="AU1023" s="24" t="s">
        <v>158</v>
      </c>
      <c r="AY1023" s="24" t="s">
        <v>150</v>
      </c>
      <c r="BE1023" s="203">
        <f t="shared" si="54"/>
        <v>0</v>
      </c>
      <c r="BF1023" s="203">
        <f t="shared" si="55"/>
        <v>0</v>
      </c>
      <c r="BG1023" s="203">
        <f t="shared" si="56"/>
        <v>0</v>
      </c>
      <c r="BH1023" s="203">
        <f t="shared" si="57"/>
        <v>0</v>
      </c>
      <c r="BI1023" s="203">
        <f t="shared" si="58"/>
        <v>0</v>
      </c>
      <c r="BJ1023" s="24" t="s">
        <v>158</v>
      </c>
      <c r="BK1023" s="203">
        <f t="shared" si="59"/>
        <v>0</v>
      </c>
      <c r="BL1023" s="24" t="s">
        <v>234</v>
      </c>
      <c r="BM1023" s="24" t="s">
        <v>1946</v>
      </c>
    </row>
    <row r="1024" spans="2:65" s="1" customFormat="1" ht="16.5" customHeight="1">
      <c r="B1024" s="42"/>
      <c r="C1024" s="192" t="s">
        <v>1947</v>
      </c>
      <c r="D1024" s="192" t="s">
        <v>152</v>
      </c>
      <c r="E1024" s="193" t="s">
        <v>1948</v>
      </c>
      <c r="F1024" s="194" t="s">
        <v>1949</v>
      </c>
      <c r="G1024" s="195" t="s">
        <v>277</v>
      </c>
      <c r="H1024" s="196">
        <v>9</v>
      </c>
      <c r="I1024" s="197"/>
      <c r="J1024" s="198">
        <f t="shared" si="50"/>
        <v>0</v>
      </c>
      <c r="K1024" s="194" t="s">
        <v>156</v>
      </c>
      <c r="L1024" s="62"/>
      <c r="M1024" s="199" t="s">
        <v>23</v>
      </c>
      <c r="N1024" s="200" t="s">
        <v>45</v>
      </c>
      <c r="O1024" s="43"/>
      <c r="P1024" s="201">
        <f t="shared" si="51"/>
        <v>0</v>
      </c>
      <c r="Q1024" s="201">
        <v>0</v>
      </c>
      <c r="R1024" s="201">
        <f t="shared" si="52"/>
        <v>0</v>
      </c>
      <c r="S1024" s="201">
        <v>0</v>
      </c>
      <c r="T1024" s="202">
        <f t="shared" si="53"/>
        <v>0</v>
      </c>
      <c r="AR1024" s="24" t="s">
        <v>234</v>
      </c>
      <c r="AT1024" s="24" t="s">
        <v>152</v>
      </c>
      <c r="AU1024" s="24" t="s">
        <v>158</v>
      </c>
      <c r="AY1024" s="24" t="s">
        <v>150</v>
      </c>
      <c r="BE1024" s="203">
        <f t="shared" si="54"/>
        <v>0</v>
      </c>
      <c r="BF1024" s="203">
        <f t="shared" si="55"/>
        <v>0</v>
      </c>
      <c r="BG1024" s="203">
        <f t="shared" si="56"/>
        <v>0</v>
      </c>
      <c r="BH1024" s="203">
        <f t="shared" si="57"/>
        <v>0</v>
      </c>
      <c r="BI1024" s="203">
        <f t="shared" si="58"/>
        <v>0</v>
      </c>
      <c r="BJ1024" s="24" t="s">
        <v>158</v>
      </c>
      <c r="BK1024" s="203">
        <f t="shared" si="59"/>
        <v>0</v>
      </c>
      <c r="BL1024" s="24" t="s">
        <v>234</v>
      </c>
      <c r="BM1024" s="24" t="s">
        <v>1950</v>
      </c>
    </row>
    <row r="1025" spans="2:65" s="1" customFormat="1" ht="16.5" customHeight="1">
      <c r="B1025" s="42"/>
      <c r="C1025" s="237" t="s">
        <v>1951</v>
      </c>
      <c r="D1025" s="237" t="s">
        <v>228</v>
      </c>
      <c r="E1025" s="238" t="s">
        <v>1952</v>
      </c>
      <c r="F1025" s="239" t="s">
        <v>1953</v>
      </c>
      <c r="G1025" s="240" t="s">
        <v>277</v>
      </c>
      <c r="H1025" s="241">
        <v>9</v>
      </c>
      <c r="I1025" s="242"/>
      <c r="J1025" s="243">
        <f t="shared" si="50"/>
        <v>0</v>
      </c>
      <c r="K1025" s="239" t="s">
        <v>23</v>
      </c>
      <c r="L1025" s="244"/>
      <c r="M1025" s="245" t="s">
        <v>23</v>
      </c>
      <c r="N1025" s="246" t="s">
        <v>45</v>
      </c>
      <c r="O1025" s="43"/>
      <c r="P1025" s="201">
        <f t="shared" si="51"/>
        <v>0</v>
      </c>
      <c r="Q1025" s="201">
        <v>5.0000000000000002E-5</v>
      </c>
      <c r="R1025" s="201">
        <f t="shared" si="52"/>
        <v>4.5000000000000004E-4</v>
      </c>
      <c r="S1025" s="201">
        <v>0</v>
      </c>
      <c r="T1025" s="202">
        <f t="shared" si="53"/>
        <v>0</v>
      </c>
      <c r="AR1025" s="24" t="s">
        <v>312</v>
      </c>
      <c r="AT1025" s="24" t="s">
        <v>228</v>
      </c>
      <c r="AU1025" s="24" t="s">
        <v>158</v>
      </c>
      <c r="AY1025" s="24" t="s">
        <v>150</v>
      </c>
      <c r="BE1025" s="203">
        <f t="shared" si="54"/>
        <v>0</v>
      </c>
      <c r="BF1025" s="203">
        <f t="shared" si="55"/>
        <v>0</v>
      </c>
      <c r="BG1025" s="203">
        <f t="shared" si="56"/>
        <v>0</v>
      </c>
      <c r="BH1025" s="203">
        <f t="shared" si="57"/>
        <v>0</v>
      </c>
      <c r="BI1025" s="203">
        <f t="shared" si="58"/>
        <v>0</v>
      </c>
      <c r="BJ1025" s="24" t="s">
        <v>158</v>
      </c>
      <c r="BK1025" s="203">
        <f t="shared" si="59"/>
        <v>0</v>
      </c>
      <c r="BL1025" s="24" t="s">
        <v>234</v>
      </c>
      <c r="BM1025" s="24" t="s">
        <v>1954</v>
      </c>
    </row>
    <row r="1026" spans="2:65" s="1" customFormat="1" ht="16.5" customHeight="1">
      <c r="B1026" s="42"/>
      <c r="C1026" s="237" t="s">
        <v>1955</v>
      </c>
      <c r="D1026" s="237" t="s">
        <v>228</v>
      </c>
      <c r="E1026" s="238" t="s">
        <v>1956</v>
      </c>
      <c r="F1026" s="239" t="s">
        <v>1957</v>
      </c>
      <c r="G1026" s="240" t="s">
        <v>277</v>
      </c>
      <c r="H1026" s="241">
        <v>9</v>
      </c>
      <c r="I1026" s="242"/>
      <c r="J1026" s="243">
        <f t="shared" si="50"/>
        <v>0</v>
      </c>
      <c r="K1026" s="239" t="s">
        <v>156</v>
      </c>
      <c r="L1026" s="244"/>
      <c r="M1026" s="245" t="s">
        <v>23</v>
      </c>
      <c r="N1026" s="246" t="s">
        <v>45</v>
      </c>
      <c r="O1026" s="43"/>
      <c r="P1026" s="201">
        <f t="shared" si="51"/>
        <v>0</v>
      </c>
      <c r="Q1026" s="201">
        <v>5.0000000000000002E-5</v>
      </c>
      <c r="R1026" s="201">
        <f t="shared" si="52"/>
        <v>4.5000000000000004E-4</v>
      </c>
      <c r="S1026" s="201">
        <v>0</v>
      </c>
      <c r="T1026" s="202">
        <f t="shared" si="53"/>
        <v>0</v>
      </c>
      <c r="AR1026" s="24" t="s">
        <v>312</v>
      </c>
      <c r="AT1026" s="24" t="s">
        <v>228</v>
      </c>
      <c r="AU1026" s="24" t="s">
        <v>158</v>
      </c>
      <c r="AY1026" s="24" t="s">
        <v>150</v>
      </c>
      <c r="BE1026" s="203">
        <f t="shared" si="54"/>
        <v>0</v>
      </c>
      <c r="BF1026" s="203">
        <f t="shared" si="55"/>
        <v>0</v>
      </c>
      <c r="BG1026" s="203">
        <f t="shared" si="56"/>
        <v>0</v>
      </c>
      <c r="BH1026" s="203">
        <f t="shared" si="57"/>
        <v>0</v>
      </c>
      <c r="BI1026" s="203">
        <f t="shared" si="58"/>
        <v>0</v>
      </c>
      <c r="BJ1026" s="24" t="s">
        <v>158</v>
      </c>
      <c r="BK1026" s="203">
        <f t="shared" si="59"/>
        <v>0</v>
      </c>
      <c r="BL1026" s="24" t="s">
        <v>234</v>
      </c>
      <c r="BM1026" s="24" t="s">
        <v>1958</v>
      </c>
    </row>
    <row r="1027" spans="2:65" s="1" customFormat="1" ht="25.5" customHeight="1">
      <c r="B1027" s="42"/>
      <c r="C1027" s="192" t="s">
        <v>1959</v>
      </c>
      <c r="D1027" s="192" t="s">
        <v>152</v>
      </c>
      <c r="E1027" s="193" t="s">
        <v>1960</v>
      </c>
      <c r="F1027" s="194" t="s">
        <v>1961</v>
      </c>
      <c r="G1027" s="195" t="s">
        <v>277</v>
      </c>
      <c r="H1027" s="196">
        <v>4</v>
      </c>
      <c r="I1027" s="197"/>
      <c r="J1027" s="198">
        <f t="shared" si="50"/>
        <v>0</v>
      </c>
      <c r="K1027" s="194" t="s">
        <v>23</v>
      </c>
      <c r="L1027" s="62"/>
      <c r="M1027" s="199" t="s">
        <v>23</v>
      </c>
      <c r="N1027" s="200" t="s">
        <v>45</v>
      </c>
      <c r="O1027" s="43"/>
      <c r="P1027" s="201">
        <f t="shared" si="51"/>
        <v>0</v>
      </c>
      <c r="Q1027" s="201">
        <v>0</v>
      </c>
      <c r="R1027" s="201">
        <f t="shared" si="52"/>
        <v>0</v>
      </c>
      <c r="S1027" s="201">
        <v>0</v>
      </c>
      <c r="T1027" s="202">
        <f t="shared" si="53"/>
        <v>0</v>
      </c>
      <c r="AR1027" s="24" t="s">
        <v>234</v>
      </c>
      <c r="AT1027" s="24" t="s">
        <v>152</v>
      </c>
      <c r="AU1027" s="24" t="s">
        <v>158</v>
      </c>
      <c r="AY1027" s="24" t="s">
        <v>150</v>
      </c>
      <c r="BE1027" s="203">
        <f t="shared" si="54"/>
        <v>0</v>
      </c>
      <c r="BF1027" s="203">
        <f t="shared" si="55"/>
        <v>0</v>
      </c>
      <c r="BG1027" s="203">
        <f t="shared" si="56"/>
        <v>0</v>
      </c>
      <c r="BH1027" s="203">
        <f t="shared" si="57"/>
        <v>0</v>
      </c>
      <c r="BI1027" s="203">
        <f t="shared" si="58"/>
        <v>0</v>
      </c>
      <c r="BJ1027" s="24" t="s">
        <v>158</v>
      </c>
      <c r="BK1027" s="203">
        <f t="shared" si="59"/>
        <v>0</v>
      </c>
      <c r="BL1027" s="24" t="s">
        <v>234</v>
      </c>
      <c r="BM1027" s="24" t="s">
        <v>1962</v>
      </c>
    </row>
    <row r="1028" spans="2:65" s="1" customFormat="1" ht="16.5" customHeight="1">
      <c r="B1028" s="42"/>
      <c r="C1028" s="192" t="s">
        <v>1963</v>
      </c>
      <c r="D1028" s="192" t="s">
        <v>152</v>
      </c>
      <c r="E1028" s="193" t="s">
        <v>1964</v>
      </c>
      <c r="F1028" s="194" t="s">
        <v>1965</v>
      </c>
      <c r="G1028" s="195" t="s">
        <v>277</v>
      </c>
      <c r="H1028" s="196">
        <v>4</v>
      </c>
      <c r="I1028" s="197"/>
      <c r="J1028" s="198">
        <f t="shared" ref="J1028:J1059" si="60">ROUND(I1028*H1028,2)</f>
        <v>0</v>
      </c>
      <c r="K1028" s="194" t="s">
        <v>156</v>
      </c>
      <c r="L1028" s="62"/>
      <c r="M1028" s="199" t="s">
        <v>23</v>
      </c>
      <c r="N1028" s="200" t="s">
        <v>45</v>
      </c>
      <c r="O1028" s="43"/>
      <c r="P1028" s="201">
        <f t="shared" ref="P1028:P1059" si="61">O1028*H1028</f>
        <v>0</v>
      </c>
      <c r="Q1028" s="201">
        <v>0</v>
      </c>
      <c r="R1028" s="201">
        <f t="shared" ref="R1028:R1059" si="62">Q1028*H1028</f>
        <v>0</v>
      </c>
      <c r="S1028" s="201">
        <v>0</v>
      </c>
      <c r="T1028" s="202">
        <f t="shared" ref="T1028:T1059" si="63">S1028*H1028</f>
        <v>0</v>
      </c>
      <c r="AR1028" s="24" t="s">
        <v>234</v>
      </c>
      <c r="AT1028" s="24" t="s">
        <v>152</v>
      </c>
      <c r="AU1028" s="24" t="s">
        <v>158</v>
      </c>
      <c r="AY1028" s="24" t="s">
        <v>150</v>
      </c>
      <c r="BE1028" s="203">
        <f t="shared" ref="BE1028:BE1057" si="64">IF(N1028="základní",J1028,0)</f>
        <v>0</v>
      </c>
      <c r="BF1028" s="203">
        <f t="shared" ref="BF1028:BF1057" si="65">IF(N1028="snížená",J1028,0)</f>
        <v>0</v>
      </c>
      <c r="BG1028" s="203">
        <f t="shared" ref="BG1028:BG1057" si="66">IF(N1028="zákl. přenesená",J1028,0)</f>
        <v>0</v>
      </c>
      <c r="BH1028" s="203">
        <f t="shared" ref="BH1028:BH1057" si="67">IF(N1028="sníž. přenesená",J1028,0)</f>
        <v>0</v>
      </c>
      <c r="BI1028" s="203">
        <f t="shared" ref="BI1028:BI1057" si="68">IF(N1028="nulová",J1028,0)</f>
        <v>0</v>
      </c>
      <c r="BJ1028" s="24" t="s">
        <v>158</v>
      </c>
      <c r="BK1028" s="203">
        <f t="shared" ref="BK1028:BK1057" si="69">ROUND(I1028*H1028,2)</f>
        <v>0</v>
      </c>
      <c r="BL1028" s="24" t="s">
        <v>234</v>
      </c>
      <c r="BM1028" s="24" t="s">
        <v>1966</v>
      </c>
    </row>
    <row r="1029" spans="2:65" s="1" customFormat="1" ht="16.5" customHeight="1">
      <c r="B1029" s="42"/>
      <c r="C1029" s="237" t="s">
        <v>1967</v>
      </c>
      <c r="D1029" s="237" t="s">
        <v>228</v>
      </c>
      <c r="E1029" s="238" t="s">
        <v>1968</v>
      </c>
      <c r="F1029" s="239" t="s">
        <v>1969</v>
      </c>
      <c r="G1029" s="240" t="s">
        <v>277</v>
      </c>
      <c r="H1029" s="241">
        <v>4</v>
      </c>
      <c r="I1029" s="242"/>
      <c r="J1029" s="243">
        <f t="shared" si="60"/>
        <v>0</v>
      </c>
      <c r="K1029" s="239" t="s">
        <v>23</v>
      </c>
      <c r="L1029" s="244"/>
      <c r="M1029" s="245" t="s">
        <v>23</v>
      </c>
      <c r="N1029" s="246" t="s">
        <v>45</v>
      </c>
      <c r="O1029" s="43"/>
      <c r="P1029" s="201">
        <f t="shared" si="61"/>
        <v>0</v>
      </c>
      <c r="Q1029" s="201">
        <v>5.0000000000000002E-5</v>
      </c>
      <c r="R1029" s="201">
        <f t="shared" si="62"/>
        <v>2.0000000000000001E-4</v>
      </c>
      <c r="S1029" s="201">
        <v>0</v>
      </c>
      <c r="T1029" s="202">
        <f t="shared" si="63"/>
        <v>0</v>
      </c>
      <c r="AR1029" s="24" t="s">
        <v>312</v>
      </c>
      <c r="AT1029" s="24" t="s">
        <v>228</v>
      </c>
      <c r="AU1029" s="24" t="s">
        <v>158</v>
      </c>
      <c r="AY1029" s="24" t="s">
        <v>150</v>
      </c>
      <c r="BE1029" s="203">
        <f t="shared" si="64"/>
        <v>0</v>
      </c>
      <c r="BF1029" s="203">
        <f t="shared" si="65"/>
        <v>0</v>
      </c>
      <c r="BG1029" s="203">
        <f t="shared" si="66"/>
        <v>0</v>
      </c>
      <c r="BH1029" s="203">
        <f t="shared" si="67"/>
        <v>0</v>
      </c>
      <c r="BI1029" s="203">
        <f t="shared" si="68"/>
        <v>0</v>
      </c>
      <c r="BJ1029" s="24" t="s">
        <v>158</v>
      </c>
      <c r="BK1029" s="203">
        <f t="shared" si="69"/>
        <v>0</v>
      </c>
      <c r="BL1029" s="24" t="s">
        <v>234</v>
      </c>
      <c r="BM1029" s="24" t="s">
        <v>1970</v>
      </c>
    </row>
    <row r="1030" spans="2:65" s="1" customFormat="1" ht="16.5" customHeight="1">
      <c r="B1030" s="42"/>
      <c r="C1030" s="237" t="s">
        <v>1971</v>
      </c>
      <c r="D1030" s="237" t="s">
        <v>228</v>
      </c>
      <c r="E1030" s="238" t="s">
        <v>1956</v>
      </c>
      <c r="F1030" s="239" t="s">
        <v>1957</v>
      </c>
      <c r="G1030" s="240" t="s">
        <v>277</v>
      </c>
      <c r="H1030" s="241">
        <v>4</v>
      </c>
      <c r="I1030" s="242"/>
      <c r="J1030" s="243">
        <f t="shared" si="60"/>
        <v>0</v>
      </c>
      <c r="K1030" s="239" t="s">
        <v>156</v>
      </c>
      <c r="L1030" s="244"/>
      <c r="M1030" s="245" t="s">
        <v>23</v>
      </c>
      <c r="N1030" s="246" t="s">
        <v>45</v>
      </c>
      <c r="O1030" s="43"/>
      <c r="P1030" s="201">
        <f t="shared" si="61"/>
        <v>0</v>
      </c>
      <c r="Q1030" s="201">
        <v>5.0000000000000002E-5</v>
      </c>
      <c r="R1030" s="201">
        <f t="shared" si="62"/>
        <v>2.0000000000000001E-4</v>
      </c>
      <c r="S1030" s="201">
        <v>0</v>
      </c>
      <c r="T1030" s="202">
        <f t="shared" si="63"/>
        <v>0</v>
      </c>
      <c r="AR1030" s="24" t="s">
        <v>312</v>
      </c>
      <c r="AT1030" s="24" t="s">
        <v>228</v>
      </c>
      <c r="AU1030" s="24" t="s">
        <v>158</v>
      </c>
      <c r="AY1030" s="24" t="s">
        <v>150</v>
      </c>
      <c r="BE1030" s="203">
        <f t="shared" si="64"/>
        <v>0</v>
      </c>
      <c r="BF1030" s="203">
        <f t="shared" si="65"/>
        <v>0</v>
      </c>
      <c r="BG1030" s="203">
        <f t="shared" si="66"/>
        <v>0</v>
      </c>
      <c r="BH1030" s="203">
        <f t="shared" si="67"/>
        <v>0</v>
      </c>
      <c r="BI1030" s="203">
        <f t="shared" si="68"/>
        <v>0</v>
      </c>
      <c r="BJ1030" s="24" t="s">
        <v>158</v>
      </c>
      <c r="BK1030" s="203">
        <f t="shared" si="69"/>
        <v>0</v>
      </c>
      <c r="BL1030" s="24" t="s">
        <v>234</v>
      </c>
      <c r="BM1030" s="24" t="s">
        <v>1972</v>
      </c>
    </row>
    <row r="1031" spans="2:65" s="1" customFormat="1" ht="25.5" customHeight="1">
      <c r="B1031" s="42"/>
      <c r="C1031" s="192" t="s">
        <v>1973</v>
      </c>
      <c r="D1031" s="192" t="s">
        <v>152</v>
      </c>
      <c r="E1031" s="193" t="s">
        <v>1974</v>
      </c>
      <c r="F1031" s="194" t="s">
        <v>1975</v>
      </c>
      <c r="G1031" s="195" t="s">
        <v>277</v>
      </c>
      <c r="H1031" s="196">
        <v>2</v>
      </c>
      <c r="I1031" s="197"/>
      <c r="J1031" s="198">
        <f t="shared" si="60"/>
        <v>0</v>
      </c>
      <c r="K1031" s="194" t="s">
        <v>23</v>
      </c>
      <c r="L1031" s="62"/>
      <c r="M1031" s="199" t="s">
        <v>23</v>
      </c>
      <c r="N1031" s="200" t="s">
        <v>45</v>
      </c>
      <c r="O1031" s="43"/>
      <c r="P1031" s="201">
        <f t="shared" si="61"/>
        <v>0</v>
      </c>
      <c r="Q1031" s="201">
        <v>0</v>
      </c>
      <c r="R1031" s="201">
        <f t="shared" si="62"/>
        <v>0</v>
      </c>
      <c r="S1031" s="201">
        <v>0</v>
      </c>
      <c r="T1031" s="202">
        <f t="shared" si="63"/>
        <v>0</v>
      </c>
      <c r="AR1031" s="24" t="s">
        <v>234</v>
      </c>
      <c r="AT1031" s="24" t="s">
        <v>152</v>
      </c>
      <c r="AU1031" s="24" t="s">
        <v>158</v>
      </c>
      <c r="AY1031" s="24" t="s">
        <v>150</v>
      </c>
      <c r="BE1031" s="203">
        <f t="shared" si="64"/>
        <v>0</v>
      </c>
      <c r="BF1031" s="203">
        <f t="shared" si="65"/>
        <v>0</v>
      </c>
      <c r="BG1031" s="203">
        <f t="shared" si="66"/>
        <v>0</v>
      </c>
      <c r="BH1031" s="203">
        <f t="shared" si="67"/>
        <v>0</v>
      </c>
      <c r="BI1031" s="203">
        <f t="shared" si="68"/>
        <v>0</v>
      </c>
      <c r="BJ1031" s="24" t="s">
        <v>158</v>
      </c>
      <c r="BK1031" s="203">
        <f t="shared" si="69"/>
        <v>0</v>
      </c>
      <c r="BL1031" s="24" t="s">
        <v>234</v>
      </c>
      <c r="BM1031" s="24" t="s">
        <v>1976</v>
      </c>
    </row>
    <row r="1032" spans="2:65" s="1" customFormat="1" ht="25.5" customHeight="1">
      <c r="B1032" s="42"/>
      <c r="C1032" s="192" t="s">
        <v>1977</v>
      </c>
      <c r="D1032" s="192" t="s">
        <v>152</v>
      </c>
      <c r="E1032" s="193" t="s">
        <v>1978</v>
      </c>
      <c r="F1032" s="194" t="s">
        <v>1979</v>
      </c>
      <c r="G1032" s="195" t="s">
        <v>277</v>
      </c>
      <c r="H1032" s="196">
        <v>2</v>
      </c>
      <c r="I1032" s="197"/>
      <c r="J1032" s="198">
        <f t="shared" si="60"/>
        <v>0</v>
      </c>
      <c r="K1032" s="194" t="s">
        <v>23</v>
      </c>
      <c r="L1032" s="62"/>
      <c r="M1032" s="199" t="s">
        <v>23</v>
      </c>
      <c r="N1032" s="200" t="s">
        <v>45</v>
      </c>
      <c r="O1032" s="43"/>
      <c r="P1032" s="201">
        <f t="shared" si="61"/>
        <v>0</v>
      </c>
      <c r="Q1032" s="201">
        <v>0</v>
      </c>
      <c r="R1032" s="201">
        <f t="shared" si="62"/>
        <v>0</v>
      </c>
      <c r="S1032" s="201">
        <v>0</v>
      </c>
      <c r="T1032" s="202">
        <f t="shared" si="63"/>
        <v>0</v>
      </c>
      <c r="AR1032" s="24" t="s">
        <v>234</v>
      </c>
      <c r="AT1032" s="24" t="s">
        <v>152</v>
      </c>
      <c r="AU1032" s="24" t="s">
        <v>158</v>
      </c>
      <c r="AY1032" s="24" t="s">
        <v>150</v>
      </c>
      <c r="BE1032" s="203">
        <f t="shared" si="64"/>
        <v>0</v>
      </c>
      <c r="BF1032" s="203">
        <f t="shared" si="65"/>
        <v>0</v>
      </c>
      <c r="BG1032" s="203">
        <f t="shared" si="66"/>
        <v>0</v>
      </c>
      <c r="BH1032" s="203">
        <f t="shared" si="67"/>
        <v>0</v>
      </c>
      <c r="BI1032" s="203">
        <f t="shared" si="68"/>
        <v>0</v>
      </c>
      <c r="BJ1032" s="24" t="s">
        <v>158</v>
      </c>
      <c r="BK1032" s="203">
        <f t="shared" si="69"/>
        <v>0</v>
      </c>
      <c r="BL1032" s="24" t="s">
        <v>234</v>
      </c>
      <c r="BM1032" s="24" t="s">
        <v>1980</v>
      </c>
    </row>
    <row r="1033" spans="2:65" s="1" customFormat="1" ht="25.5" customHeight="1">
      <c r="B1033" s="42"/>
      <c r="C1033" s="192" t="s">
        <v>1981</v>
      </c>
      <c r="D1033" s="192" t="s">
        <v>152</v>
      </c>
      <c r="E1033" s="193" t="s">
        <v>1982</v>
      </c>
      <c r="F1033" s="194" t="s">
        <v>1983</v>
      </c>
      <c r="G1033" s="195" t="s">
        <v>277</v>
      </c>
      <c r="H1033" s="196">
        <v>2</v>
      </c>
      <c r="I1033" s="197"/>
      <c r="J1033" s="198">
        <f t="shared" si="60"/>
        <v>0</v>
      </c>
      <c r="K1033" s="194" t="s">
        <v>23</v>
      </c>
      <c r="L1033" s="62"/>
      <c r="M1033" s="199" t="s">
        <v>23</v>
      </c>
      <c r="N1033" s="200" t="s">
        <v>45</v>
      </c>
      <c r="O1033" s="43"/>
      <c r="P1033" s="201">
        <f t="shared" si="61"/>
        <v>0</v>
      </c>
      <c r="Q1033" s="201">
        <v>0</v>
      </c>
      <c r="R1033" s="201">
        <f t="shared" si="62"/>
        <v>0</v>
      </c>
      <c r="S1033" s="201">
        <v>0</v>
      </c>
      <c r="T1033" s="202">
        <f t="shared" si="63"/>
        <v>0</v>
      </c>
      <c r="AR1033" s="24" t="s">
        <v>234</v>
      </c>
      <c r="AT1033" s="24" t="s">
        <v>152</v>
      </c>
      <c r="AU1033" s="24" t="s">
        <v>158</v>
      </c>
      <c r="AY1033" s="24" t="s">
        <v>150</v>
      </c>
      <c r="BE1033" s="203">
        <f t="shared" si="64"/>
        <v>0</v>
      </c>
      <c r="BF1033" s="203">
        <f t="shared" si="65"/>
        <v>0</v>
      </c>
      <c r="BG1033" s="203">
        <f t="shared" si="66"/>
        <v>0</v>
      </c>
      <c r="BH1033" s="203">
        <f t="shared" si="67"/>
        <v>0</v>
      </c>
      <c r="BI1033" s="203">
        <f t="shared" si="68"/>
        <v>0</v>
      </c>
      <c r="BJ1033" s="24" t="s">
        <v>158</v>
      </c>
      <c r="BK1033" s="203">
        <f t="shared" si="69"/>
        <v>0</v>
      </c>
      <c r="BL1033" s="24" t="s">
        <v>234</v>
      </c>
      <c r="BM1033" s="24" t="s">
        <v>1984</v>
      </c>
    </row>
    <row r="1034" spans="2:65" s="1" customFormat="1" ht="25.5" customHeight="1">
      <c r="B1034" s="42"/>
      <c r="C1034" s="192" t="s">
        <v>1985</v>
      </c>
      <c r="D1034" s="192" t="s">
        <v>152</v>
      </c>
      <c r="E1034" s="193" t="s">
        <v>1986</v>
      </c>
      <c r="F1034" s="194" t="s">
        <v>1987</v>
      </c>
      <c r="G1034" s="195" t="s">
        <v>277</v>
      </c>
      <c r="H1034" s="196">
        <v>15</v>
      </c>
      <c r="I1034" s="197"/>
      <c r="J1034" s="198">
        <f t="shared" si="60"/>
        <v>0</v>
      </c>
      <c r="K1034" s="194" t="s">
        <v>156</v>
      </c>
      <c r="L1034" s="62"/>
      <c r="M1034" s="199" t="s">
        <v>23</v>
      </c>
      <c r="N1034" s="200" t="s">
        <v>45</v>
      </c>
      <c r="O1034" s="43"/>
      <c r="P1034" s="201">
        <f t="shared" si="61"/>
        <v>0</v>
      </c>
      <c r="Q1034" s="201">
        <v>0</v>
      </c>
      <c r="R1034" s="201">
        <f t="shared" si="62"/>
        <v>0</v>
      </c>
      <c r="S1034" s="201">
        <v>0</v>
      </c>
      <c r="T1034" s="202">
        <f t="shared" si="63"/>
        <v>0</v>
      </c>
      <c r="AR1034" s="24" t="s">
        <v>234</v>
      </c>
      <c r="AT1034" s="24" t="s">
        <v>152</v>
      </c>
      <c r="AU1034" s="24" t="s">
        <v>158</v>
      </c>
      <c r="AY1034" s="24" t="s">
        <v>150</v>
      </c>
      <c r="BE1034" s="203">
        <f t="shared" si="64"/>
        <v>0</v>
      </c>
      <c r="BF1034" s="203">
        <f t="shared" si="65"/>
        <v>0</v>
      </c>
      <c r="BG1034" s="203">
        <f t="shared" si="66"/>
        <v>0</v>
      </c>
      <c r="BH1034" s="203">
        <f t="shared" si="67"/>
        <v>0</v>
      </c>
      <c r="BI1034" s="203">
        <f t="shared" si="68"/>
        <v>0</v>
      </c>
      <c r="BJ1034" s="24" t="s">
        <v>158</v>
      </c>
      <c r="BK1034" s="203">
        <f t="shared" si="69"/>
        <v>0</v>
      </c>
      <c r="BL1034" s="24" t="s">
        <v>234</v>
      </c>
      <c r="BM1034" s="24" t="s">
        <v>1988</v>
      </c>
    </row>
    <row r="1035" spans="2:65" s="1" customFormat="1" ht="16.5" customHeight="1">
      <c r="B1035" s="42"/>
      <c r="C1035" s="237" t="s">
        <v>1989</v>
      </c>
      <c r="D1035" s="237" t="s">
        <v>228</v>
      </c>
      <c r="E1035" s="238" t="s">
        <v>1990</v>
      </c>
      <c r="F1035" s="239" t="s">
        <v>1991</v>
      </c>
      <c r="G1035" s="240" t="s">
        <v>277</v>
      </c>
      <c r="H1035" s="241">
        <v>15</v>
      </c>
      <c r="I1035" s="242"/>
      <c r="J1035" s="243">
        <f t="shared" si="60"/>
        <v>0</v>
      </c>
      <c r="K1035" s="239" t="s">
        <v>23</v>
      </c>
      <c r="L1035" s="244"/>
      <c r="M1035" s="245" t="s">
        <v>23</v>
      </c>
      <c r="N1035" s="246" t="s">
        <v>45</v>
      </c>
      <c r="O1035" s="43"/>
      <c r="P1035" s="201">
        <f t="shared" si="61"/>
        <v>0</v>
      </c>
      <c r="Q1035" s="201">
        <v>6.0000000000000002E-5</v>
      </c>
      <c r="R1035" s="201">
        <f t="shared" si="62"/>
        <v>8.9999999999999998E-4</v>
      </c>
      <c r="S1035" s="201">
        <v>0</v>
      </c>
      <c r="T1035" s="202">
        <f t="shared" si="63"/>
        <v>0</v>
      </c>
      <c r="AR1035" s="24" t="s">
        <v>312</v>
      </c>
      <c r="AT1035" s="24" t="s">
        <v>228</v>
      </c>
      <c r="AU1035" s="24" t="s">
        <v>158</v>
      </c>
      <c r="AY1035" s="24" t="s">
        <v>150</v>
      </c>
      <c r="BE1035" s="203">
        <f t="shared" si="64"/>
        <v>0</v>
      </c>
      <c r="BF1035" s="203">
        <f t="shared" si="65"/>
        <v>0</v>
      </c>
      <c r="BG1035" s="203">
        <f t="shared" si="66"/>
        <v>0</v>
      </c>
      <c r="BH1035" s="203">
        <f t="shared" si="67"/>
        <v>0</v>
      </c>
      <c r="BI1035" s="203">
        <f t="shared" si="68"/>
        <v>0</v>
      </c>
      <c r="BJ1035" s="24" t="s">
        <v>158</v>
      </c>
      <c r="BK1035" s="203">
        <f t="shared" si="69"/>
        <v>0</v>
      </c>
      <c r="BL1035" s="24" t="s">
        <v>234</v>
      </c>
      <c r="BM1035" s="24" t="s">
        <v>1992</v>
      </c>
    </row>
    <row r="1036" spans="2:65" s="1" customFormat="1" ht="16.5" customHeight="1">
      <c r="B1036" s="42"/>
      <c r="C1036" s="237" t="s">
        <v>1993</v>
      </c>
      <c r="D1036" s="237" t="s">
        <v>228</v>
      </c>
      <c r="E1036" s="238" t="s">
        <v>1956</v>
      </c>
      <c r="F1036" s="239" t="s">
        <v>1957</v>
      </c>
      <c r="G1036" s="240" t="s">
        <v>277</v>
      </c>
      <c r="H1036" s="241">
        <v>6</v>
      </c>
      <c r="I1036" s="242"/>
      <c r="J1036" s="243">
        <f t="shared" si="60"/>
        <v>0</v>
      </c>
      <c r="K1036" s="239" t="s">
        <v>156</v>
      </c>
      <c r="L1036" s="244"/>
      <c r="M1036" s="245" t="s">
        <v>23</v>
      </c>
      <c r="N1036" s="246" t="s">
        <v>45</v>
      </c>
      <c r="O1036" s="43"/>
      <c r="P1036" s="201">
        <f t="shared" si="61"/>
        <v>0</v>
      </c>
      <c r="Q1036" s="201">
        <v>5.0000000000000002E-5</v>
      </c>
      <c r="R1036" s="201">
        <f t="shared" si="62"/>
        <v>3.0000000000000003E-4</v>
      </c>
      <c r="S1036" s="201">
        <v>0</v>
      </c>
      <c r="T1036" s="202">
        <f t="shared" si="63"/>
        <v>0</v>
      </c>
      <c r="AR1036" s="24" t="s">
        <v>312</v>
      </c>
      <c r="AT1036" s="24" t="s">
        <v>228</v>
      </c>
      <c r="AU1036" s="24" t="s">
        <v>158</v>
      </c>
      <c r="AY1036" s="24" t="s">
        <v>150</v>
      </c>
      <c r="BE1036" s="203">
        <f t="shared" si="64"/>
        <v>0</v>
      </c>
      <c r="BF1036" s="203">
        <f t="shared" si="65"/>
        <v>0</v>
      </c>
      <c r="BG1036" s="203">
        <f t="shared" si="66"/>
        <v>0</v>
      </c>
      <c r="BH1036" s="203">
        <f t="shared" si="67"/>
        <v>0</v>
      </c>
      <c r="BI1036" s="203">
        <f t="shared" si="68"/>
        <v>0</v>
      </c>
      <c r="BJ1036" s="24" t="s">
        <v>158</v>
      </c>
      <c r="BK1036" s="203">
        <f t="shared" si="69"/>
        <v>0</v>
      </c>
      <c r="BL1036" s="24" t="s">
        <v>234</v>
      </c>
      <c r="BM1036" s="24" t="s">
        <v>1994</v>
      </c>
    </row>
    <row r="1037" spans="2:65" s="1" customFormat="1" ht="16.5" customHeight="1">
      <c r="B1037" s="42"/>
      <c r="C1037" s="237" t="s">
        <v>1995</v>
      </c>
      <c r="D1037" s="237" t="s">
        <v>228</v>
      </c>
      <c r="E1037" s="238" t="s">
        <v>1996</v>
      </c>
      <c r="F1037" s="239" t="s">
        <v>1997</v>
      </c>
      <c r="G1037" s="240" t="s">
        <v>277</v>
      </c>
      <c r="H1037" s="241">
        <v>3</v>
      </c>
      <c r="I1037" s="242"/>
      <c r="J1037" s="243">
        <f t="shared" si="60"/>
        <v>0</v>
      </c>
      <c r="K1037" s="239" t="s">
        <v>23</v>
      </c>
      <c r="L1037" s="244"/>
      <c r="M1037" s="245" t="s">
        <v>23</v>
      </c>
      <c r="N1037" s="246" t="s">
        <v>45</v>
      </c>
      <c r="O1037" s="43"/>
      <c r="P1037" s="201">
        <f t="shared" si="61"/>
        <v>0</v>
      </c>
      <c r="Q1037" s="201">
        <v>0</v>
      </c>
      <c r="R1037" s="201">
        <f t="shared" si="62"/>
        <v>0</v>
      </c>
      <c r="S1037" s="201">
        <v>0</v>
      </c>
      <c r="T1037" s="202">
        <f t="shared" si="63"/>
        <v>0</v>
      </c>
      <c r="AR1037" s="24" t="s">
        <v>312</v>
      </c>
      <c r="AT1037" s="24" t="s">
        <v>228</v>
      </c>
      <c r="AU1037" s="24" t="s">
        <v>158</v>
      </c>
      <c r="AY1037" s="24" t="s">
        <v>150</v>
      </c>
      <c r="BE1037" s="203">
        <f t="shared" si="64"/>
        <v>0</v>
      </c>
      <c r="BF1037" s="203">
        <f t="shared" si="65"/>
        <v>0</v>
      </c>
      <c r="BG1037" s="203">
        <f t="shared" si="66"/>
        <v>0</v>
      </c>
      <c r="BH1037" s="203">
        <f t="shared" si="67"/>
        <v>0</v>
      </c>
      <c r="BI1037" s="203">
        <f t="shared" si="68"/>
        <v>0</v>
      </c>
      <c r="BJ1037" s="24" t="s">
        <v>158</v>
      </c>
      <c r="BK1037" s="203">
        <f t="shared" si="69"/>
        <v>0</v>
      </c>
      <c r="BL1037" s="24" t="s">
        <v>234</v>
      </c>
      <c r="BM1037" s="24" t="s">
        <v>1998</v>
      </c>
    </row>
    <row r="1038" spans="2:65" s="1" customFormat="1" ht="16.5" customHeight="1">
      <c r="B1038" s="42"/>
      <c r="C1038" s="192" t="s">
        <v>1999</v>
      </c>
      <c r="D1038" s="192" t="s">
        <v>152</v>
      </c>
      <c r="E1038" s="193" t="s">
        <v>2000</v>
      </c>
      <c r="F1038" s="194" t="s">
        <v>2001</v>
      </c>
      <c r="G1038" s="195" t="s">
        <v>277</v>
      </c>
      <c r="H1038" s="196">
        <v>22</v>
      </c>
      <c r="I1038" s="197"/>
      <c r="J1038" s="198">
        <f t="shared" si="60"/>
        <v>0</v>
      </c>
      <c r="K1038" s="194" t="s">
        <v>156</v>
      </c>
      <c r="L1038" s="62"/>
      <c r="M1038" s="199" t="s">
        <v>23</v>
      </c>
      <c r="N1038" s="200" t="s">
        <v>45</v>
      </c>
      <c r="O1038" s="43"/>
      <c r="P1038" s="201">
        <f t="shared" si="61"/>
        <v>0</v>
      </c>
      <c r="Q1038" s="201">
        <v>0</v>
      </c>
      <c r="R1038" s="201">
        <f t="shared" si="62"/>
        <v>0</v>
      </c>
      <c r="S1038" s="201">
        <v>0</v>
      </c>
      <c r="T1038" s="202">
        <f t="shared" si="63"/>
        <v>0</v>
      </c>
      <c r="AR1038" s="24" t="s">
        <v>234</v>
      </c>
      <c r="AT1038" s="24" t="s">
        <v>152</v>
      </c>
      <c r="AU1038" s="24" t="s">
        <v>158</v>
      </c>
      <c r="AY1038" s="24" t="s">
        <v>150</v>
      </c>
      <c r="BE1038" s="203">
        <f t="shared" si="64"/>
        <v>0</v>
      </c>
      <c r="BF1038" s="203">
        <f t="shared" si="65"/>
        <v>0</v>
      </c>
      <c r="BG1038" s="203">
        <f t="shared" si="66"/>
        <v>0</v>
      </c>
      <c r="BH1038" s="203">
        <f t="shared" si="67"/>
        <v>0</v>
      </c>
      <c r="BI1038" s="203">
        <f t="shared" si="68"/>
        <v>0</v>
      </c>
      <c r="BJ1038" s="24" t="s">
        <v>158</v>
      </c>
      <c r="BK1038" s="203">
        <f t="shared" si="69"/>
        <v>0</v>
      </c>
      <c r="BL1038" s="24" t="s">
        <v>234</v>
      </c>
      <c r="BM1038" s="24" t="s">
        <v>2002</v>
      </c>
    </row>
    <row r="1039" spans="2:65" s="1" customFormat="1" ht="16.5" customHeight="1">
      <c r="B1039" s="42"/>
      <c r="C1039" s="237" t="s">
        <v>2003</v>
      </c>
      <c r="D1039" s="237" t="s">
        <v>228</v>
      </c>
      <c r="E1039" s="238" t="s">
        <v>2004</v>
      </c>
      <c r="F1039" s="239" t="s">
        <v>2005</v>
      </c>
      <c r="G1039" s="240" t="s">
        <v>277</v>
      </c>
      <c r="H1039" s="241">
        <v>22</v>
      </c>
      <c r="I1039" s="242"/>
      <c r="J1039" s="243">
        <f t="shared" si="60"/>
        <v>0</v>
      </c>
      <c r="K1039" s="239" t="s">
        <v>23</v>
      </c>
      <c r="L1039" s="244"/>
      <c r="M1039" s="245" t="s">
        <v>23</v>
      </c>
      <c r="N1039" s="246" t="s">
        <v>45</v>
      </c>
      <c r="O1039" s="43"/>
      <c r="P1039" s="201">
        <f t="shared" si="61"/>
        <v>0</v>
      </c>
      <c r="Q1039" s="201">
        <v>6.0000000000000002E-5</v>
      </c>
      <c r="R1039" s="201">
        <f t="shared" si="62"/>
        <v>1.32E-3</v>
      </c>
      <c r="S1039" s="201">
        <v>0</v>
      </c>
      <c r="T1039" s="202">
        <f t="shared" si="63"/>
        <v>0</v>
      </c>
      <c r="AR1039" s="24" t="s">
        <v>312</v>
      </c>
      <c r="AT1039" s="24" t="s">
        <v>228</v>
      </c>
      <c r="AU1039" s="24" t="s">
        <v>158</v>
      </c>
      <c r="AY1039" s="24" t="s">
        <v>150</v>
      </c>
      <c r="BE1039" s="203">
        <f t="shared" si="64"/>
        <v>0</v>
      </c>
      <c r="BF1039" s="203">
        <f t="shared" si="65"/>
        <v>0</v>
      </c>
      <c r="BG1039" s="203">
        <f t="shared" si="66"/>
        <v>0</v>
      </c>
      <c r="BH1039" s="203">
        <f t="shared" si="67"/>
        <v>0</v>
      </c>
      <c r="BI1039" s="203">
        <f t="shared" si="68"/>
        <v>0</v>
      </c>
      <c r="BJ1039" s="24" t="s">
        <v>158</v>
      </c>
      <c r="BK1039" s="203">
        <f t="shared" si="69"/>
        <v>0</v>
      </c>
      <c r="BL1039" s="24" t="s">
        <v>234</v>
      </c>
      <c r="BM1039" s="24" t="s">
        <v>2006</v>
      </c>
    </row>
    <row r="1040" spans="2:65" s="1" customFormat="1" ht="16.5" customHeight="1">
      <c r="B1040" s="42"/>
      <c r="C1040" s="192" t="s">
        <v>2007</v>
      </c>
      <c r="D1040" s="192" t="s">
        <v>152</v>
      </c>
      <c r="E1040" s="193" t="s">
        <v>2008</v>
      </c>
      <c r="F1040" s="194" t="s">
        <v>2009</v>
      </c>
      <c r="G1040" s="195" t="s">
        <v>1715</v>
      </c>
      <c r="H1040" s="196">
        <v>1</v>
      </c>
      <c r="I1040" s="197"/>
      <c r="J1040" s="198">
        <f t="shared" si="60"/>
        <v>0</v>
      </c>
      <c r="K1040" s="194" t="s">
        <v>23</v>
      </c>
      <c r="L1040" s="62"/>
      <c r="M1040" s="199" t="s">
        <v>23</v>
      </c>
      <c r="N1040" s="200" t="s">
        <v>45</v>
      </c>
      <c r="O1040" s="43"/>
      <c r="P1040" s="201">
        <f t="shared" si="61"/>
        <v>0</v>
      </c>
      <c r="Q1040" s="201">
        <v>0</v>
      </c>
      <c r="R1040" s="201">
        <f t="shared" si="62"/>
        <v>0</v>
      </c>
      <c r="S1040" s="201">
        <v>0</v>
      </c>
      <c r="T1040" s="202">
        <f t="shared" si="63"/>
        <v>0</v>
      </c>
      <c r="AR1040" s="24" t="s">
        <v>234</v>
      </c>
      <c r="AT1040" s="24" t="s">
        <v>152</v>
      </c>
      <c r="AU1040" s="24" t="s">
        <v>158</v>
      </c>
      <c r="AY1040" s="24" t="s">
        <v>150</v>
      </c>
      <c r="BE1040" s="203">
        <f t="shared" si="64"/>
        <v>0</v>
      </c>
      <c r="BF1040" s="203">
        <f t="shared" si="65"/>
        <v>0</v>
      </c>
      <c r="BG1040" s="203">
        <f t="shared" si="66"/>
        <v>0</v>
      </c>
      <c r="BH1040" s="203">
        <f t="shared" si="67"/>
        <v>0</v>
      </c>
      <c r="BI1040" s="203">
        <f t="shared" si="68"/>
        <v>0</v>
      </c>
      <c r="BJ1040" s="24" t="s">
        <v>158</v>
      </c>
      <c r="BK1040" s="203">
        <f t="shared" si="69"/>
        <v>0</v>
      </c>
      <c r="BL1040" s="24" t="s">
        <v>234</v>
      </c>
      <c r="BM1040" s="24" t="s">
        <v>2010</v>
      </c>
    </row>
    <row r="1041" spans="2:65" s="1" customFormat="1" ht="16.5" customHeight="1">
      <c r="B1041" s="42"/>
      <c r="C1041" s="192" t="s">
        <v>2011</v>
      </c>
      <c r="D1041" s="192" t="s">
        <v>152</v>
      </c>
      <c r="E1041" s="193" t="s">
        <v>2012</v>
      </c>
      <c r="F1041" s="194" t="s">
        <v>2013</v>
      </c>
      <c r="G1041" s="195" t="s">
        <v>1715</v>
      </c>
      <c r="H1041" s="196">
        <v>1</v>
      </c>
      <c r="I1041" s="197"/>
      <c r="J1041" s="198">
        <f t="shared" si="60"/>
        <v>0</v>
      </c>
      <c r="K1041" s="194" t="s">
        <v>23</v>
      </c>
      <c r="L1041" s="62"/>
      <c r="M1041" s="199" t="s">
        <v>23</v>
      </c>
      <c r="N1041" s="200" t="s">
        <v>45</v>
      </c>
      <c r="O1041" s="43"/>
      <c r="P1041" s="201">
        <f t="shared" si="61"/>
        <v>0</v>
      </c>
      <c r="Q1041" s="201">
        <v>0</v>
      </c>
      <c r="R1041" s="201">
        <f t="shared" si="62"/>
        <v>0</v>
      </c>
      <c r="S1041" s="201">
        <v>0</v>
      </c>
      <c r="T1041" s="202">
        <f t="shared" si="63"/>
        <v>0</v>
      </c>
      <c r="AR1041" s="24" t="s">
        <v>234</v>
      </c>
      <c r="AT1041" s="24" t="s">
        <v>152</v>
      </c>
      <c r="AU1041" s="24" t="s">
        <v>158</v>
      </c>
      <c r="AY1041" s="24" t="s">
        <v>150</v>
      </c>
      <c r="BE1041" s="203">
        <f t="shared" si="64"/>
        <v>0</v>
      </c>
      <c r="BF1041" s="203">
        <f t="shared" si="65"/>
        <v>0</v>
      </c>
      <c r="BG1041" s="203">
        <f t="shared" si="66"/>
        <v>0</v>
      </c>
      <c r="BH1041" s="203">
        <f t="shared" si="67"/>
        <v>0</v>
      </c>
      <c r="BI1041" s="203">
        <f t="shared" si="68"/>
        <v>0</v>
      </c>
      <c r="BJ1041" s="24" t="s">
        <v>158</v>
      </c>
      <c r="BK1041" s="203">
        <f t="shared" si="69"/>
        <v>0</v>
      </c>
      <c r="BL1041" s="24" t="s">
        <v>234</v>
      </c>
      <c r="BM1041" s="24" t="s">
        <v>2014</v>
      </c>
    </row>
    <row r="1042" spans="2:65" s="1" customFormat="1" ht="16.5" customHeight="1">
      <c r="B1042" s="42"/>
      <c r="C1042" s="192" t="s">
        <v>2015</v>
      </c>
      <c r="D1042" s="192" t="s">
        <v>152</v>
      </c>
      <c r="E1042" s="193" t="s">
        <v>2016</v>
      </c>
      <c r="F1042" s="194" t="s">
        <v>2017</v>
      </c>
      <c r="G1042" s="195" t="s">
        <v>277</v>
      </c>
      <c r="H1042" s="196">
        <v>1</v>
      </c>
      <c r="I1042" s="197"/>
      <c r="J1042" s="198">
        <f t="shared" si="60"/>
        <v>0</v>
      </c>
      <c r="K1042" s="194" t="s">
        <v>23</v>
      </c>
      <c r="L1042" s="62"/>
      <c r="M1042" s="199" t="s">
        <v>23</v>
      </c>
      <c r="N1042" s="200" t="s">
        <v>45</v>
      </c>
      <c r="O1042" s="43"/>
      <c r="P1042" s="201">
        <f t="shared" si="61"/>
        <v>0</v>
      </c>
      <c r="Q1042" s="201">
        <v>0</v>
      </c>
      <c r="R1042" s="201">
        <f t="shared" si="62"/>
        <v>0</v>
      </c>
      <c r="S1042" s="201">
        <v>0</v>
      </c>
      <c r="T1042" s="202">
        <f t="shared" si="63"/>
        <v>0</v>
      </c>
      <c r="AR1042" s="24" t="s">
        <v>234</v>
      </c>
      <c r="AT1042" s="24" t="s">
        <v>152</v>
      </c>
      <c r="AU1042" s="24" t="s">
        <v>158</v>
      </c>
      <c r="AY1042" s="24" t="s">
        <v>150</v>
      </c>
      <c r="BE1042" s="203">
        <f t="shared" si="64"/>
        <v>0</v>
      </c>
      <c r="BF1042" s="203">
        <f t="shared" si="65"/>
        <v>0</v>
      </c>
      <c r="BG1042" s="203">
        <f t="shared" si="66"/>
        <v>0</v>
      </c>
      <c r="BH1042" s="203">
        <f t="shared" si="67"/>
        <v>0</v>
      </c>
      <c r="BI1042" s="203">
        <f t="shared" si="68"/>
        <v>0</v>
      </c>
      <c r="BJ1042" s="24" t="s">
        <v>158</v>
      </c>
      <c r="BK1042" s="203">
        <f t="shared" si="69"/>
        <v>0</v>
      </c>
      <c r="BL1042" s="24" t="s">
        <v>234</v>
      </c>
      <c r="BM1042" s="24" t="s">
        <v>2018</v>
      </c>
    </row>
    <row r="1043" spans="2:65" s="1" customFormat="1" ht="16.5" customHeight="1">
      <c r="B1043" s="42"/>
      <c r="C1043" s="192" t="s">
        <v>2019</v>
      </c>
      <c r="D1043" s="192" t="s">
        <v>152</v>
      </c>
      <c r="E1043" s="193" t="s">
        <v>2020</v>
      </c>
      <c r="F1043" s="194" t="s">
        <v>2021</v>
      </c>
      <c r="G1043" s="195" t="s">
        <v>1715</v>
      </c>
      <c r="H1043" s="196">
        <v>1</v>
      </c>
      <c r="I1043" s="197"/>
      <c r="J1043" s="198">
        <f t="shared" si="60"/>
        <v>0</v>
      </c>
      <c r="K1043" s="194" t="s">
        <v>23</v>
      </c>
      <c r="L1043" s="62"/>
      <c r="M1043" s="199" t="s">
        <v>23</v>
      </c>
      <c r="N1043" s="200" t="s">
        <v>45</v>
      </c>
      <c r="O1043" s="43"/>
      <c r="P1043" s="201">
        <f t="shared" si="61"/>
        <v>0</v>
      </c>
      <c r="Q1043" s="201">
        <v>0</v>
      </c>
      <c r="R1043" s="201">
        <f t="shared" si="62"/>
        <v>0</v>
      </c>
      <c r="S1043" s="201">
        <v>0</v>
      </c>
      <c r="T1043" s="202">
        <f t="shared" si="63"/>
        <v>0</v>
      </c>
      <c r="AR1043" s="24" t="s">
        <v>234</v>
      </c>
      <c r="AT1043" s="24" t="s">
        <v>152</v>
      </c>
      <c r="AU1043" s="24" t="s">
        <v>158</v>
      </c>
      <c r="AY1043" s="24" t="s">
        <v>150</v>
      </c>
      <c r="BE1043" s="203">
        <f t="shared" si="64"/>
        <v>0</v>
      </c>
      <c r="BF1043" s="203">
        <f t="shared" si="65"/>
        <v>0</v>
      </c>
      <c r="BG1043" s="203">
        <f t="shared" si="66"/>
        <v>0</v>
      </c>
      <c r="BH1043" s="203">
        <f t="shared" si="67"/>
        <v>0</v>
      </c>
      <c r="BI1043" s="203">
        <f t="shared" si="68"/>
        <v>0</v>
      </c>
      <c r="BJ1043" s="24" t="s">
        <v>158</v>
      </c>
      <c r="BK1043" s="203">
        <f t="shared" si="69"/>
        <v>0</v>
      </c>
      <c r="BL1043" s="24" t="s">
        <v>234</v>
      </c>
      <c r="BM1043" s="24" t="s">
        <v>2022</v>
      </c>
    </row>
    <row r="1044" spans="2:65" s="1" customFormat="1" ht="16.5" customHeight="1">
      <c r="B1044" s="42"/>
      <c r="C1044" s="192" t="s">
        <v>2023</v>
      </c>
      <c r="D1044" s="192" t="s">
        <v>152</v>
      </c>
      <c r="E1044" s="193" t="s">
        <v>2024</v>
      </c>
      <c r="F1044" s="194" t="s">
        <v>2025</v>
      </c>
      <c r="G1044" s="195" t="s">
        <v>277</v>
      </c>
      <c r="H1044" s="196">
        <v>1</v>
      </c>
      <c r="I1044" s="197"/>
      <c r="J1044" s="198">
        <f t="shared" si="60"/>
        <v>0</v>
      </c>
      <c r="K1044" s="194" t="s">
        <v>23</v>
      </c>
      <c r="L1044" s="62"/>
      <c r="M1044" s="199" t="s">
        <v>23</v>
      </c>
      <c r="N1044" s="200" t="s">
        <v>45</v>
      </c>
      <c r="O1044" s="43"/>
      <c r="P1044" s="201">
        <f t="shared" si="61"/>
        <v>0</v>
      </c>
      <c r="Q1044" s="201">
        <v>0</v>
      </c>
      <c r="R1044" s="201">
        <f t="shared" si="62"/>
        <v>0</v>
      </c>
      <c r="S1044" s="201">
        <v>0</v>
      </c>
      <c r="T1044" s="202">
        <f t="shared" si="63"/>
        <v>0</v>
      </c>
      <c r="AR1044" s="24" t="s">
        <v>234</v>
      </c>
      <c r="AT1044" s="24" t="s">
        <v>152</v>
      </c>
      <c r="AU1044" s="24" t="s">
        <v>158</v>
      </c>
      <c r="AY1044" s="24" t="s">
        <v>150</v>
      </c>
      <c r="BE1044" s="203">
        <f t="shared" si="64"/>
        <v>0</v>
      </c>
      <c r="BF1044" s="203">
        <f t="shared" si="65"/>
        <v>0</v>
      </c>
      <c r="BG1044" s="203">
        <f t="shared" si="66"/>
        <v>0</v>
      </c>
      <c r="BH1044" s="203">
        <f t="shared" si="67"/>
        <v>0</v>
      </c>
      <c r="BI1044" s="203">
        <f t="shared" si="68"/>
        <v>0</v>
      </c>
      <c r="BJ1044" s="24" t="s">
        <v>158</v>
      </c>
      <c r="BK1044" s="203">
        <f t="shared" si="69"/>
        <v>0</v>
      </c>
      <c r="BL1044" s="24" t="s">
        <v>234</v>
      </c>
      <c r="BM1044" s="24" t="s">
        <v>2026</v>
      </c>
    </row>
    <row r="1045" spans="2:65" s="1" customFormat="1" ht="16.5" customHeight="1">
      <c r="B1045" s="42"/>
      <c r="C1045" s="192" t="s">
        <v>2027</v>
      </c>
      <c r="D1045" s="192" t="s">
        <v>152</v>
      </c>
      <c r="E1045" s="193" t="s">
        <v>2028</v>
      </c>
      <c r="F1045" s="194" t="s">
        <v>2029</v>
      </c>
      <c r="G1045" s="195" t="s">
        <v>277</v>
      </c>
      <c r="H1045" s="196">
        <v>1</v>
      </c>
      <c r="I1045" s="197"/>
      <c r="J1045" s="198">
        <f t="shared" si="60"/>
        <v>0</v>
      </c>
      <c r="K1045" s="194" t="s">
        <v>23</v>
      </c>
      <c r="L1045" s="62"/>
      <c r="M1045" s="199" t="s">
        <v>23</v>
      </c>
      <c r="N1045" s="200" t="s">
        <v>45</v>
      </c>
      <c r="O1045" s="43"/>
      <c r="P1045" s="201">
        <f t="shared" si="61"/>
        <v>0</v>
      </c>
      <c r="Q1045" s="201">
        <v>0</v>
      </c>
      <c r="R1045" s="201">
        <f t="shared" si="62"/>
        <v>0</v>
      </c>
      <c r="S1045" s="201">
        <v>0</v>
      </c>
      <c r="T1045" s="202">
        <f t="shared" si="63"/>
        <v>0</v>
      </c>
      <c r="AR1045" s="24" t="s">
        <v>234</v>
      </c>
      <c r="AT1045" s="24" t="s">
        <v>152</v>
      </c>
      <c r="AU1045" s="24" t="s">
        <v>158</v>
      </c>
      <c r="AY1045" s="24" t="s">
        <v>150</v>
      </c>
      <c r="BE1045" s="203">
        <f t="shared" si="64"/>
        <v>0</v>
      </c>
      <c r="BF1045" s="203">
        <f t="shared" si="65"/>
        <v>0</v>
      </c>
      <c r="BG1045" s="203">
        <f t="shared" si="66"/>
        <v>0</v>
      </c>
      <c r="BH1045" s="203">
        <f t="shared" si="67"/>
        <v>0</v>
      </c>
      <c r="BI1045" s="203">
        <f t="shared" si="68"/>
        <v>0</v>
      </c>
      <c r="BJ1045" s="24" t="s">
        <v>158</v>
      </c>
      <c r="BK1045" s="203">
        <f t="shared" si="69"/>
        <v>0</v>
      </c>
      <c r="BL1045" s="24" t="s">
        <v>234</v>
      </c>
      <c r="BM1045" s="24" t="s">
        <v>2030</v>
      </c>
    </row>
    <row r="1046" spans="2:65" s="1" customFormat="1" ht="25.5" customHeight="1">
      <c r="B1046" s="42"/>
      <c r="C1046" s="192" t="s">
        <v>2031</v>
      </c>
      <c r="D1046" s="192" t="s">
        <v>152</v>
      </c>
      <c r="E1046" s="193" t="s">
        <v>2032</v>
      </c>
      <c r="F1046" s="194" t="s">
        <v>2033</v>
      </c>
      <c r="G1046" s="195" t="s">
        <v>277</v>
      </c>
      <c r="H1046" s="196">
        <v>1</v>
      </c>
      <c r="I1046" s="197"/>
      <c r="J1046" s="198">
        <f t="shared" si="60"/>
        <v>0</v>
      </c>
      <c r="K1046" s="194" t="s">
        <v>23</v>
      </c>
      <c r="L1046" s="62"/>
      <c r="M1046" s="199" t="s">
        <v>23</v>
      </c>
      <c r="N1046" s="200" t="s">
        <v>45</v>
      </c>
      <c r="O1046" s="43"/>
      <c r="P1046" s="201">
        <f t="shared" si="61"/>
        <v>0</v>
      </c>
      <c r="Q1046" s="201">
        <v>0</v>
      </c>
      <c r="R1046" s="201">
        <f t="shared" si="62"/>
        <v>0</v>
      </c>
      <c r="S1046" s="201">
        <v>0</v>
      </c>
      <c r="T1046" s="202">
        <f t="shared" si="63"/>
        <v>0</v>
      </c>
      <c r="AR1046" s="24" t="s">
        <v>234</v>
      </c>
      <c r="AT1046" s="24" t="s">
        <v>152</v>
      </c>
      <c r="AU1046" s="24" t="s">
        <v>158</v>
      </c>
      <c r="AY1046" s="24" t="s">
        <v>150</v>
      </c>
      <c r="BE1046" s="203">
        <f t="shared" si="64"/>
        <v>0</v>
      </c>
      <c r="BF1046" s="203">
        <f t="shared" si="65"/>
        <v>0</v>
      </c>
      <c r="BG1046" s="203">
        <f t="shared" si="66"/>
        <v>0</v>
      </c>
      <c r="BH1046" s="203">
        <f t="shared" si="67"/>
        <v>0</v>
      </c>
      <c r="BI1046" s="203">
        <f t="shared" si="68"/>
        <v>0</v>
      </c>
      <c r="BJ1046" s="24" t="s">
        <v>158</v>
      </c>
      <c r="BK1046" s="203">
        <f t="shared" si="69"/>
        <v>0</v>
      </c>
      <c r="BL1046" s="24" t="s">
        <v>234</v>
      </c>
      <c r="BM1046" s="24" t="s">
        <v>2034</v>
      </c>
    </row>
    <row r="1047" spans="2:65" s="1" customFormat="1" ht="25.5" customHeight="1">
      <c r="B1047" s="42"/>
      <c r="C1047" s="192" t="s">
        <v>2035</v>
      </c>
      <c r="D1047" s="192" t="s">
        <v>152</v>
      </c>
      <c r="E1047" s="193" t="s">
        <v>2036</v>
      </c>
      <c r="F1047" s="194" t="s">
        <v>2037</v>
      </c>
      <c r="G1047" s="195" t="s">
        <v>277</v>
      </c>
      <c r="H1047" s="196">
        <v>1</v>
      </c>
      <c r="I1047" s="197"/>
      <c r="J1047" s="198">
        <f t="shared" si="60"/>
        <v>0</v>
      </c>
      <c r="K1047" s="194" t="s">
        <v>23</v>
      </c>
      <c r="L1047" s="62"/>
      <c r="M1047" s="199" t="s">
        <v>23</v>
      </c>
      <c r="N1047" s="200" t="s">
        <v>45</v>
      </c>
      <c r="O1047" s="43"/>
      <c r="P1047" s="201">
        <f t="shared" si="61"/>
        <v>0</v>
      </c>
      <c r="Q1047" s="201">
        <v>0</v>
      </c>
      <c r="R1047" s="201">
        <f t="shared" si="62"/>
        <v>0</v>
      </c>
      <c r="S1047" s="201">
        <v>0</v>
      </c>
      <c r="T1047" s="202">
        <f t="shared" si="63"/>
        <v>0</v>
      </c>
      <c r="AR1047" s="24" t="s">
        <v>234</v>
      </c>
      <c r="AT1047" s="24" t="s">
        <v>152</v>
      </c>
      <c r="AU1047" s="24" t="s">
        <v>158</v>
      </c>
      <c r="AY1047" s="24" t="s">
        <v>150</v>
      </c>
      <c r="BE1047" s="203">
        <f t="shared" si="64"/>
        <v>0</v>
      </c>
      <c r="BF1047" s="203">
        <f t="shared" si="65"/>
        <v>0</v>
      </c>
      <c r="BG1047" s="203">
        <f t="shared" si="66"/>
        <v>0</v>
      </c>
      <c r="BH1047" s="203">
        <f t="shared" si="67"/>
        <v>0</v>
      </c>
      <c r="BI1047" s="203">
        <f t="shared" si="68"/>
        <v>0</v>
      </c>
      <c r="BJ1047" s="24" t="s">
        <v>158</v>
      </c>
      <c r="BK1047" s="203">
        <f t="shared" si="69"/>
        <v>0</v>
      </c>
      <c r="BL1047" s="24" t="s">
        <v>234</v>
      </c>
      <c r="BM1047" s="24" t="s">
        <v>2038</v>
      </c>
    </row>
    <row r="1048" spans="2:65" s="1" customFormat="1" ht="25.5" customHeight="1">
      <c r="B1048" s="42"/>
      <c r="C1048" s="192" t="s">
        <v>2039</v>
      </c>
      <c r="D1048" s="192" t="s">
        <v>152</v>
      </c>
      <c r="E1048" s="193" t="s">
        <v>2040</v>
      </c>
      <c r="F1048" s="194" t="s">
        <v>2041</v>
      </c>
      <c r="G1048" s="195" t="s">
        <v>277</v>
      </c>
      <c r="H1048" s="196">
        <v>6</v>
      </c>
      <c r="I1048" s="197"/>
      <c r="J1048" s="198">
        <f t="shared" si="60"/>
        <v>0</v>
      </c>
      <c r="K1048" s="194" t="s">
        <v>23</v>
      </c>
      <c r="L1048" s="62"/>
      <c r="M1048" s="199" t="s">
        <v>23</v>
      </c>
      <c r="N1048" s="200" t="s">
        <v>45</v>
      </c>
      <c r="O1048" s="43"/>
      <c r="P1048" s="201">
        <f t="shared" si="61"/>
        <v>0</v>
      </c>
      <c r="Q1048" s="201">
        <v>0</v>
      </c>
      <c r="R1048" s="201">
        <f t="shared" si="62"/>
        <v>0</v>
      </c>
      <c r="S1048" s="201">
        <v>0</v>
      </c>
      <c r="T1048" s="202">
        <f t="shared" si="63"/>
        <v>0</v>
      </c>
      <c r="AR1048" s="24" t="s">
        <v>234</v>
      </c>
      <c r="AT1048" s="24" t="s">
        <v>152</v>
      </c>
      <c r="AU1048" s="24" t="s">
        <v>158</v>
      </c>
      <c r="AY1048" s="24" t="s">
        <v>150</v>
      </c>
      <c r="BE1048" s="203">
        <f t="shared" si="64"/>
        <v>0</v>
      </c>
      <c r="BF1048" s="203">
        <f t="shared" si="65"/>
        <v>0</v>
      </c>
      <c r="BG1048" s="203">
        <f t="shared" si="66"/>
        <v>0</v>
      </c>
      <c r="BH1048" s="203">
        <f t="shared" si="67"/>
        <v>0</v>
      </c>
      <c r="BI1048" s="203">
        <f t="shared" si="68"/>
        <v>0</v>
      </c>
      <c r="BJ1048" s="24" t="s">
        <v>158</v>
      </c>
      <c r="BK1048" s="203">
        <f t="shared" si="69"/>
        <v>0</v>
      </c>
      <c r="BL1048" s="24" t="s">
        <v>234</v>
      </c>
      <c r="BM1048" s="24" t="s">
        <v>2042</v>
      </c>
    </row>
    <row r="1049" spans="2:65" s="1" customFormat="1" ht="25.5" customHeight="1">
      <c r="B1049" s="42"/>
      <c r="C1049" s="192" t="s">
        <v>2043</v>
      </c>
      <c r="D1049" s="192" t="s">
        <v>152</v>
      </c>
      <c r="E1049" s="193" t="s">
        <v>2044</v>
      </c>
      <c r="F1049" s="194" t="s">
        <v>2045</v>
      </c>
      <c r="G1049" s="195" t="s">
        <v>277</v>
      </c>
      <c r="H1049" s="196">
        <v>30</v>
      </c>
      <c r="I1049" s="197"/>
      <c r="J1049" s="198">
        <f t="shared" si="60"/>
        <v>0</v>
      </c>
      <c r="K1049" s="194" t="s">
        <v>23</v>
      </c>
      <c r="L1049" s="62"/>
      <c r="M1049" s="199" t="s">
        <v>23</v>
      </c>
      <c r="N1049" s="200" t="s">
        <v>45</v>
      </c>
      <c r="O1049" s="43"/>
      <c r="P1049" s="201">
        <f t="shared" si="61"/>
        <v>0</v>
      </c>
      <c r="Q1049" s="201">
        <v>0</v>
      </c>
      <c r="R1049" s="201">
        <f t="shared" si="62"/>
        <v>0</v>
      </c>
      <c r="S1049" s="201">
        <v>0</v>
      </c>
      <c r="T1049" s="202">
        <f t="shared" si="63"/>
        <v>0</v>
      </c>
      <c r="AR1049" s="24" t="s">
        <v>234</v>
      </c>
      <c r="AT1049" s="24" t="s">
        <v>152</v>
      </c>
      <c r="AU1049" s="24" t="s">
        <v>158</v>
      </c>
      <c r="AY1049" s="24" t="s">
        <v>150</v>
      </c>
      <c r="BE1049" s="203">
        <f t="shared" si="64"/>
        <v>0</v>
      </c>
      <c r="BF1049" s="203">
        <f t="shared" si="65"/>
        <v>0</v>
      </c>
      <c r="BG1049" s="203">
        <f t="shared" si="66"/>
        <v>0</v>
      </c>
      <c r="BH1049" s="203">
        <f t="shared" si="67"/>
        <v>0</v>
      </c>
      <c r="BI1049" s="203">
        <f t="shared" si="68"/>
        <v>0</v>
      </c>
      <c r="BJ1049" s="24" t="s">
        <v>158</v>
      </c>
      <c r="BK1049" s="203">
        <f t="shared" si="69"/>
        <v>0</v>
      </c>
      <c r="BL1049" s="24" t="s">
        <v>234</v>
      </c>
      <c r="BM1049" s="24" t="s">
        <v>2046</v>
      </c>
    </row>
    <row r="1050" spans="2:65" s="1" customFormat="1" ht="16.5" customHeight="1">
      <c r="B1050" s="42"/>
      <c r="C1050" s="192" t="s">
        <v>2047</v>
      </c>
      <c r="D1050" s="192" t="s">
        <v>152</v>
      </c>
      <c r="E1050" s="193" t="s">
        <v>2048</v>
      </c>
      <c r="F1050" s="194" t="s">
        <v>2049</v>
      </c>
      <c r="G1050" s="195" t="s">
        <v>277</v>
      </c>
      <c r="H1050" s="196">
        <v>5</v>
      </c>
      <c r="I1050" s="197"/>
      <c r="J1050" s="198">
        <f t="shared" si="60"/>
        <v>0</v>
      </c>
      <c r="K1050" s="194" t="s">
        <v>23</v>
      </c>
      <c r="L1050" s="62"/>
      <c r="M1050" s="199" t="s">
        <v>23</v>
      </c>
      <c r="N1050" s="200" t="s">
        <v>45</v>
      </c>
      <c r="O1050" s="43"/>
      <c r="P1050" s="201">
        <f t="shared" si="61"/>
        <v>0</v>
      </c>
      <c r="Q1050" s="201">
        <v>0</v>
      </c>
      <c r="R1050" s="201">
        <f t="shared" si="62"/>
        <v>0</v>
      </c>
      <c r="S1050" s="201">
        <v>0</v>
      </c>
      <c r="T1050" s="202">
        <f t="shared" si="63"/>
        <v>0</v>
      </c>
      <c r="AR1050" s="24" t="s">
        <v>234</v>
      </c>
      <c r="AT1050" s="24" t="s">
        <v>152</v>
      </c>
      <c r="AU1050" s="24" t="s">
        <v>158</v>
      </c>
      <c r="AY1050" s="24" t="s">
        <v>150</v>
      </c>
      <c r="BE1050" s="203">
        <f t="shared" si="64"/>
        <v>0</v>
      </c>
      <c r="BF1050" s="203">
        <f t="shared" si="65"/>
        <v>0</v>
      </c>
      <c r="BG1050" s="203">
        <f t="shared" si="66"/>
        <v>0</v>
      </c>
      <c r="BH1050" s="203">
        <f t="shared" si="67"/>
        <v>0</v>
      </c>
      <c r="BI1050" s="203">
        <f t="shared" si="68"/>
        <v>0</v>
      </c>
      <c r="BJ1050" s="24" t="s">
        <v>158</v>
      </c>
      <c r="BK1050" s="203">
        <f t="shared" si="69"/>
        <v>0</v>
      </c>
      <c r="BL1050" s="24" t="s">
        <v>234</v>
      </c>
      <c r="BM1050" s="24" t="s">
        <v>2050</v>
      </c>
    </row>
    <row r="1051" spans="2:65" s="1" customFormat="1" ht="16.5" customHeight="1">
      <c r="B1051" s="42"/>
      <c r="C1051" s="192" t="s">
        <v>2051</v>
      </c>
      <c r="D1051" s="192" t="s">
        <v>152</v>
      </c>
      <c r="E1051" s="193" t="s">
        <v>2052</v>
      </c>
      <c r="F1051" s="194" t="s">
        <v>2053</v>
      </c>
      <c r="G1051" s="195" t="s">
        <v>277</v>
      </c>
      <c r="H1051" s="196">
        <v>11</v>
      </c>
      <c r="I1051" s="197"/>
      <c r="J1051" s="198">
        <f t="shared" si="60"/>
        <v>0</v>
      </c>
      <c r="K1051" s="194" t="s">
        <v>23</v>
      </c>
      <c r="L1051" s="62"/>
      <c r="M1051" s="199" t="s">
        <v>23</v>
      </c>
      <c r="N1051" s="200" t="s">
        <v>45</v>
      </c>
      <c r="O1051" s="43"/>
      <c r="P1051" s="201">
        <f t="shared" si="61"/>
        <v>0</v>
      </c>
      <c r="Q1051" s="201">
        <v>0</v>
      </c>
      <c r="R1051" s="201">
        <f t="shared" si="62"/>
        <v>0</v>
      </c>
      <c r="S1051" s="201">
        <v>0</v>
      </c>
      <c r="T1051" s="202">
        <f t="shared" si="63"/>
        <v>0</v>
      </c>
      <c r="AR1051" s="24" t="s">
        <v>234</v>
      </c>
      <c r="AT1051" s="24" t="s">
        <v>152</v>
      </c>
      <c r="AU1051" s="24" t="s">
        <v>158</v>
      </c>
      <c r="AY1051" s="24" t="s">
        <v>150</v>
      </c>
      <c r="BE1051" s="203">
        <f t="shared" si="64"/>
        <v>0</v>
      </c>
      <c r="BF1051" s="203">
        <f t="shared" si="65"/>
        <v>0</v>
      </c>
      <c r="BG1051" s="203">
        <f t="shared" si="66"/>
        <v>0</v>
      </c>
      <c r="BH1051" s="203">
        <f t="shared" si="67"/>
        <v>0</v>
      </c>
      <c r="BI1051" s="203">
        <f t="shared" si="68"/>
        <v>0</v>
      </c>
      <c r="BJ1051" s="24" t="s">
        <v>158</v>
      </c>
      <c r="BK1051" s="203">
        <f t="shared" si="69"/>
        <v>0</v>
      </c>
      <c r="BL1051" s="24" t="s">
        <v>234</v>
      </c>
      <c r="BM1051" s="24" t="s">
        <v>2054</v>
      </c>
    </row>
    <row r="1052" spans="2:65" s="1" customFormat="1" ht="25.5" customHeight="1">
      <c r="B1052" s="42"/>
      <c r="C1052" s="192" t="s">
        <v>2055</v>
      </c>
      <c r="D1052" s="192" t="s">
        <v>152</v>
      </c>
      <c r="E1052" s="193" t="s">
        <v>2056</v>
      </c>
      <c r="F1052" s="194" t="s">
        <v>2057</v>
      </c>
      <c r="G1052" s="195" t="s">
        <v>277</v>
      </c>
      <c r="H1052" s="196">
        <v>4</v>
      </c>
      <c r="I1052" s="197"/>
      <c r="J1052" s="198">
        <f t="shared" si="60"/>
        <v>0</v>
      </c>
      <c r="K1052" s="194" t="s">
        <v>23</v>
      </c>
      <c r="L1052" s="62"/>
      <c r="M1052" s="199" t="s">
        <v>23</v>
      </c>
      <c r="N1052" s="200" t="s">
        <v>45</v>
      </c>
      <c r="O1052" s="43"/>
      <c r="P1052" s="201">
        <f t="shared" si="61"/>
        <v>0</v>
      </c>
      <c r="Q1052" s="201">
        <v>0</v>
      </c>
      <c r="R1052" s="201">
        <f t="shared" si="62"/>
        <v>0</v>
      </c>
      <c r="S1052" s="201">
        <v>0</v>
      </c>
      <c r="T1052" s="202">
        <f t="shared" si="63"/>
        <v>0</v>
      </c>
      <c r="AR1052" s="24" t="s">
        <v>234</v>
      </c>
      <c r="AT1052" s="24" t="s">
        <v>152</v>
      </c>
      <c r="AU1052" s="24" t="s">
        <v>158</v>
      </c>
      <c r="AY1052" s="24" t="s">
        <v>150</v>
      </c>
      <c r="BE1052" s="203">
        <f t="shared" si="64"/>
        <v>0</v>
      </c>
      <c r="BF1052" s="203">
        <f t="shared" si="65"/>
        <v>0</v>
      </c>
      <c r="BG1052" s="203">
        <f t="shared" si="66"/>
        <v>0</v>
      </c>
      <c r="BH1052" s="203">
        <f t="shared" si="67"/>
        <v>0</v>
      </c>
      <c r="BI1052" s="203">
        <f t="shared" si="68"/>
        <v>0</v>
      </c>
      <c r="BJ1052" s="24" t="s">
        <v>158</v>
      </c>
      <c r="BK1052" s="203">
        <f t="shared" si="69"/>
        <v>0</v>
      </c>
      <c r="BL1052" s="24" t="s">
        <v>234</v>
      </c>
      <c r="BM1052" s="24" t="s">
        <v>2058</v>
      </c>
    </row>
    <row r="1053" spans="2:65" s="1" customFormat="1" ht="16.5" customHeight="1">
      <c r="B1053" s="42"/>
      <c r="C1053" s="192" t="s">
        <v>2059</v>
      </c>
      <c r="D1053" s="192" t="s">
        <v>152</v>
      </c>
      <c r="E1053" s="193" t="s">
        <v>2060</v>
      </c>
      <c r="F1053" s="194" t="s">
        <v>2061</v>
      </c>
      <c r="G1053" s="195" t="s">
        <v>277</v>
      </c>
      <c r="H1053" s="196">
        <v>9</v>
      </c>
      <c r="I1053" s="197"/>
      <c r="J1053" s="198">
        <f t="shared" si="60"/>
        <v>0</v>
      </c>
      <c r="K1053" s="194" t="s">
        <v>23</v>
      </c>
      <c r="L1053" s="62"/>
      <c r="M1053" s="199" t="s">
        <v>23</v>
      </c>
      <c r="N1053" s="200" t="s">
        <v>45</v>
      </c>
      <c r="O1053" s="43"/>
      <c r="P1053" s="201">
        <f t="shared" si="61"/>
        <v>0</v>
      </c>
      <c r="Q1053" s="201">
        <v>0</v>
      </c>
      <c r="R1053" s="201">
        <f t="shared" si="62"/>
        <v>0</v>
      </c>
      <c r="S1053" s="201">
        <v>0</v>
      </c>
      <c r="T1053" s="202">
        <f t="shared" si="63"/>
        <v>0</v>
      </c>
      <c r="AR1053" s="24" t="s">
        <v>234</v>
      </c>
      <c r="AT1053" s="24" t="s">
        <v>152</v>
      </c>
      <c r="AU1053" s="24" t="s">
        <v>158</v>
      </c>
      <c r="AY1053" s="24" t="s">
        <v>150</v>
      </c>
      <c r="BE1053" s="203">
        <f t="shared" si="64"/>
        <v>0</v>
      </c>
      <c r="BF1053" s="203">
        <f t="shared" si="65"/>
        <v>0</v>
      </c>
      <c r="BG1053" s="203">
        <f t="shared" si="66"/>
        <v>0</v>
      </c>
      <c r="BH1053" s="203">
        <f t="shared" si="67"/>
        <v>0</v>
      </c>
      <c r="BI1053" s="203">
        <f t="shared" si="68"/>
        <v>0</v>
      </c>
      <c r="BJ1053" s="24" t="s">
        <v>158</v>
      </c>
      <c r="BK1053" s="203">
        <f t="shared" si="69"/>
        <v>0</v>
      </c>
      <c r="BL1053" s="24" t="s">
        <v>234</v>
      </c>
      <c r="BM1053" s="24" t="s">
        <v>2062</v>
      </c>
    </row>
    <row r="1054" spans="2:65" s="1" customFormat="1" ht="38.25" customHeight="1">
      <c r="B1054" s="42"/>
      <c r="C1054" s="192" t="s">
        <v>2063</v>
      </c>
      <c r="D1054" s="192" t="s">
        <v>152</v>
      </c>
      <c r="E1054" s="193" t="s">
        <v>2064</v>
      </c>
      <c r="F1054" s="194" t="s">
        <v>2065</v>
      </c>
      <c r="G1054" s="195" t="s">
        <v>330</v>
      </c>
      <c r="H1054" s="196">
        <v>10</v>
      </c>
      <c r="I1054" s="197"/>
      <c r="J1054" s="198">
        <f t="shared" si="60"/>
        <v>0</v>
      </c>
      <c r="K1054" s="194" t="s">
        <v>23</v>
      </c>
      <c r="L1054" s="62"/>
      <c r="M1054" s="199" t="s">
        <v>23</v>
      </c>
      <c r="N1054" s="200" t="s">
        <v>45</v>
      </c>
      <c r="O1054" s="43"/>
      <c r="P1054" s="201">
        <f t="shared" si="61"/>
        <v>0</v>
      </c>
      <c r="Q1054" s="201">
        <v>0</v>
      </c>
      <c r="R1054" s="201">
        <f t="shared" si="62"/>
        <v>0</v>
      </c>
      <c r="S1054" s="201">
        <v>0</v>
      </c>
      <c r="T1054" s="202">
        <f t="shared" si="63"/>
        <v>0</v>
      </c>
      <c r="AR1054" s="24" t="s">
        <v>234</v>
      </c>
      <c r="AT1054" s="24" t="s">
        <v>152</v>
      </c>
      <c r="AU1054" s="24" t="s">
        <v>158</v>
      </c>
      <c r="AY1054" s="24" t="s">
        <v>150</v>
      </c>
      <c r="BE1054" s="203">
        <f t="shared" si="64"/>
        <v>0</v>
      </c>
      <c r="BF1054" s="203">
        <f t="shared" si="65"/>
        <v>0</v>
      </c>
      <c r="BG1054" s="203">
        <f t="shared" si="66"/>
        <v>0</v>
      </c>
      <c r="BH1054" s="203">
        <f t="shared" si="67"/>
        <v>0</v>
      </c>
      <c r="BI1054" s="203">
        <f t="shared" si="68"/>
        <v>0</v>
      </c>
      <c r="BJ1054" s="24" t="s">
        <v>158</v>
      </c>
      <c r="BK1054" s="203">
        <f t="shared" si="69"/>
        <v>0</v>
      </c>
      <c r="BL1054" s="24" t="s">
        <v>234</v>
      </c>
      <c r="BM1054" s="24" t="s">
        <v>2066</v>
      </c>
    </row>
    <row r="1055" spans="2:65" s="1" customFormat="1" ht="16.5" customHeight="1">
      <c r="B1055" s="42"/>
      <c r="C1055" s="192" t="s">
        <v>2067</v>
      </c>
      <c r="D1055" s="192" t="s">
        <v>152</v>
      </c>
      <c r="E1055" s="193" t="s">
        <v>2068</v>
      </c>
      <c r="F1055" s="194" t="s">
        <v>2069</v>
      </c>
      <c r="G1055" s="195" t="s">
        <v>277</v>
      </c>
      <c r="H1055" s="196">
        <v>1</v>
      </c>
      <c r="I1055" s="197"/>
      <c r="J1055" s="198">
        <f t="shared" si="60"/>
        <v>0</v>
      </c>
      <c r="K1055" s="194" t="s">
        <v>23</v>
      </c>
      <c r="L1055" s="62"/>
      <c r="M1055" s="199" t="s">
        <v>23</v>
      </c>
      <c r="N1055" s="200" t="s">
        <v>45</v>
      </c>
      <c r="O1055" s="43"/>
      <c r="P1055" s="201">
        <f t="shared" si="61"/>
        <v>0</v>
      </c>
      <c r="Q1055" s="201">
        <v>0</v>
      </c>
      <c r="R1055" s="201">
        <f t="shared" si="62"/>
        <v>0</v>
      </c>
      <c r="S1055" s="201">
        <v>0</v>
      </c>
      <c r="T1055" s="202">
        <f t="shared" si="63"/>
        <v>0</v>
      </c>
      <c r="AR1055" s="24" t="s">
        <v>234</v>
      </c>
      <c r="AT1055" s="24" t="s">
        <v>152</v>
      </c>
      <c r="AU1055" s="24" t="s">
        <v>158</v>
      </c>
      <c r="AY1055" s="24" t="s">
        <v>150</v>
      </c>
      <c r="BE1055" s="203">
        <f t="shared" si="64"/>
        <v>0</v>
      </c>
      <c r="BF1055" s="203">
        <f t="shared" si="65"/>
        <v>0</v>
      </c>
      <c r="BG1055" s="203">
        <f t="shared" si="66"/>
        <v>0</v>
      </c>
      <c r="BH1055" s="203">
        <f t="shared" si="67"/>
        <v>0</v>
      </c>
      <c r="BI1055" s="203">
        <f t="shared" si="68"/>
        <v>0</v>
      </c>
      <c r="BJ1055" s="24" t="s">
        <v>158</v>
      </c>
      <c r="BK1055" s="203">
        <f t="shared" si="69"/>
        <v>0</v>
      </c>
      <c r="BL1055" s="24" t="s">
        <v>234</v>
      </c>
      <c r="BM1055" s="24" t="s">
        <v>2070</v>
      </c>
    </row>
    <row r="1056" spans="2:65" s="1" customFormat="1" ht="16.5" customHeight="1">
      <c r="B1056" s="42"/>
      <c r="C1056" s="192" t="s">
        <v>2071</v>
      </c>
      <c r="D1056" s="192" t="s">
        <v>152</v>
      </c>
      <c r="E1056" s="193" t="s">
        <v>2072</v>
      </c>
      <c r="F1056" s="194" t="s">
        <v>2073</v>
      </c>
      <c r="G1056" s="195" t="s">
        <v>1715</v>
      </c>
      <c r="H1056" s="196">
        <v>1</v>
      </c>
      <c r="I1056" s="197"/>
      <c r="J1056" s="198">
        <f t="shared" si="60"/>
        <v>0</v>
      </c>
      <c r="K1056" s="194" t="s">
        <v>23</v>
      </c>
      <c r="L1056" s="62"/>
      <c r="M1056" s="199" t="s">
        <v>23</v>
      </c>
      <c r="N1056" s="200" t="s">
        <v>45</v>
      </c>
      <c r="O1056" s="43"/>
      <c r="P1056" s="201">
        <f t="shared" si="61"/>
        <v>0</v>
      </c>
      <c r="Q1056" s="201">
        <v>0</v>
      </c>
      <c r="R1056" s="201">
        <f t="shared" si="62"/>
        <v>0</v>
      </c>
      <c r="S1056" s="201">
        <v>0</v>
      </c>
      <c r="T1056" s="202">
        <f t="shared" si="63"/>
        <v>0</v>
      </c>
      <c r="AR1056" s="24" t="s">
        <v>234</v>
      </c>
      <c r="AT1056" s="24" t="s">
        <v>152</v>
      </c>
      <c r="AU1056" s="24" t="s">
        <v>158</v>
      </c>
      <c r="AY1056" s="24" t="s">
        <v>150</v>
      </c>
      <c r="BE1056" s="203">
        <f t="shared" si="64"/>
        <v>0</v>
      </c>
      <c r="BF1056" s="203">
        <f t="shared" si="65"/>
        <v>0</v>
      </c>
      <c r="BG1056" s="203">
        <f t="shared" si="66"/>
        <v>0</v>
      </c>
      <c r="BH1056" s="203">
        <f t="shared" si="67"/>
        <v>0</v>
      </c>
      <c r="BI1056" s="203">
        <f t="shared" si="68"/>
        <v>0</v>
      </c>
      <c r="BJ1056" s="24" t="s">
        <v>158</v>
      </c>
      <c r="BK1056" s="203">
        <f t="shared" si="69"/>
        <v>0</v>
      </c>
      <c r="BL1056" s="24" t="s">
        <v>234</v>
      </c>
      <c r="BM1056" s="24" t="s">
        <v>2074</v>
      </c>
    </row>
    <row r="1057" spans="2:65" s="1" customFormat="1" ht="16.5" customHeight="1">
      <c r="B1057" s="42"/>
      <c r="C1057" s="192" t="s">
        <v>2075</v>
      </c>
      <c r="D1057" s="192" t="s">
        <v>152</v>
      </c>
      <c r="E1057" s="193" t="s">
        <v>2076</v>
      </c>
      <c r="F1057" s="194" t="s">
        <v>2077</v>
      </c>
      <c r="G1057" s="195" t="s">
        <v>1401</v>
      </c>
      <c r="H1057" s="258"/>
      <c r="I1057" s="197"/>
      <c r="J1057" s="198">
        <f t="shared" si="60"/>
        <v>0</v>
      </c>
      <c r="K1057" s="194" t="s">
        <v>156</v>
      </c>
      <c r="L1057" s="62"/>
      <c r="M1057" s="199" t="s">
        <v>23</v>
      </c>
      <c r="N1057" s="200" t="s">
        <v>45</v>
      </c>
      <c r="O1057" s="43"/>
      <c r="P1057" s="201">
        <f t="shared" si="61"/>
        <v>0</v>
      </c>
      <c r="Q1057" s="201">
        <v>0</v>
      </c>
      <c r="R1057" s="201">
        <f t="shared" si="62"/>
        <v>0</v>
      </c>
      <c r="S1057" s="201">
        <v>0</v>
      </c>
      <c r="T1057" s="202">
        <f t="shared" si="63"/>
        <v>0</v>
      </c>
      <c r="AR1057" s="24" t="s">
        <v>234</v>
      </c>
      <c r="AT1057" s="24" t="s">
        <v>152</v>
      </c>
      <c r="AU1057" s="24" t="s">
        <v>158</v>
      </c>
      <c r="AY1057" s="24" t="s">
        <v>150</v>
      </c>
      <c r="BE1057" s="203">
        <f t="shared" si="64"/>
        <v>0</v>
      </c>
      <c r="BF1057" s="203">
        <f t="shared" si="65"/>
        <v>0</v>
      </c>
      <c r="BG1057" s="203">
        <f t="shared" si="66"/>
        <v>0</v>
      </c>
      <c r="BH1057" s="203">
        <f t="shared" si="67"/>
        <v>0</v>
      </c>
      <c r="BI1057" s="203">
        <f t="shared" si="68"/>
        <v>0</v>
      </c>
      <c r="BJ1057" s="24" t="s">
        <v>158</v>
      </c>
      <c r="BK1057" s="203">
        <f t="shared" si="69"/>
        <v>0</v>
      </c>
      <c r="BL1057" s="24" t="s">
        <v>234</v>
      </c>
      <c r="BM1057" s="24" t="s">
        <v>2078</v>
      </c>
    </row>
    <row r="1058" spans="2:65" s="10" customFormat="1" ht="29.85" customHeight="1">
      <c r="B1058" s="176"/>
      <c r="C1058" s="177"/>
      <c r="D1058" s="178" t="s">
        <v>72</v>
      </c>
      <c r="E1058" s="190" t="s">
        <v>2079</v>
      </c>
      <c r="F1058" s="190" t="s">
        <v>2080</v>
      </c>
      <c r="G1058" s="177"/>
      <c r="H1058" s="177"/>
      <c r="I1058" s="180"/>
      <c r="J1058" s="191">
        <f>BK1058</f>
        <v>0</v>
      </c>
      <c r="K1058" s="177"/>
      <c r="L1058" s="182"/>
      <c r="M1058" s="183"/>
      <c r="N1058" s="184"/>
      <c r="O1058" s="184"/>
      <c r="P1058" s="185">
        <f>P1059+P1060+P1070+P1081</f>
        <v>0</v>
      </c>
      <c r="Q1058" s="184"/>
      <c r="R1058" s="185">
        <f>R1059+R1060+R1070+R1081</f>
        <v>4.5300000000000002E-3</v>
      </c>
      <c r="S1058" s="184"/>
      <c r="T1058" s="186">
        <f>T1059+T1060+T1070+T1081</f>
        <v>9.0000000000000011E-3</v>
      </c>
      <c r="AR1058" s="187" t="s">
        <v>158</v>
      </c>
      <c r="AT1058" s="188" t="s">
        <v>72</v>
      </c>
      <c r="AU1058" s="188" t="s">
        <v>78</v>
      </c>
      <c r="AY1058" s="187" t="s">
        <v>150</v>
      </c>
      <c r="BK1058" s="189">
        <f>BK1059+BK1060+BK1070+BK1081</f>
        <v>0</v>
      </c>
    </row>
    <row r="1059" spans="2:65" s="1" customFormat="1" ht="16.5" customHeight="1">
      <c r="B1059" s="42"/>
      <c r="C1059" s="192" t="s">
        <v>2081</v>
      </c>
      <c r="D1059" s="192" t="s">
        <v>152</v>
      </c>
      <c r="E1059" s="193" t="s">
        <v>2082</v>
      </c>
      <c r="F1059" s="194" t="s">
        <v>2083</v>
      </c>
      <c r="G1059" s="195" t="s">
        <v>1401</v>
      </c>
      <c r="H1059" s="258"/>
      <c r="I1059" s="197"/>
      <c r="J1059" s="198">
        <f>ROUND(I1059*H1059,2)</f>
        <v>0</v>
      </c>
      <c r="K1059" s="194" t="s">
        <v>156</v>
      </c>
      <c r="L1059" s="62"/>
      <c r="M1059" s="199" t="s">
        <v>23</v>
      </c>
      <c r="N1059" s="200" t="s">
        <v>45</v>
      </c>
      <c r="O1059" s="43"/>
      <c r="P1059" s="201">
        <f>O1059*H1059</f>
        <v>0</v>
      </c>
      <c r="Q1059" s="201">
        <v>0</v>
      </c>
      <c r="R1059" s="201">
        <f>Q1059*H1059</f>
        <v>0</v>
      </c>
      <c r="S1059" s="201">
        <v>0</v>
      </c>
      <c r="T1059" s="202">
        <f>S1059*H1059</f>
        <v>0</v>
      </c>
      <c r="AR1059" s="24" t="s">
        <v>234</v>
      </c>
      <c r="AT1059" s="24" t="s">
        <v>152</v>
      </c>
      <c r="AU1059" s="24" t="s">
        <v>158</v>
      </c>
      <c r="AY1059" s="24" t="s">
        <v>150</v>
      </c>
      <c r="BE1059" s="203">
        <f>IF(N1059="základní",J1059,0)</f>
        <v>0</v>
      </c>
      <c r="BF1059" s="203">
        <f>IF(N1059="snížená",J1059,0)</f>
        <v>0</v>
      </c>
      <c r="BG1059" s="203">
        <f>IF(N1059="zákl. přenesená",J1059,0)</f>
        <v>0</v>
      </c>
      <c r="BH1059" s="203">
        <f>IF(N1059="sníž. přenesená",J1059,0)</f>
        <v>0</v>
      </c>
      <c r="BI1059" s="203">
        <f>IF(N1059="nulová",J1059,0)</f>
        <v>0</v>
      </c>
      <c r="BJ1059" s="24" t="s">
        <v>158</v>
      </c>
      <c r="BK1059" s="203">
        <f>ROUND(I1059*H1059,2)</f>
        <v>0</v>
      </c>
      <c r="BL1059" s="24" t="s">
        <v>234</v>
      </c>
      <c r="BM1059" s="24" t="s">
        <v>2084</v>
      </c>
    </row>
    <row r="1060" spans="2:65" s="10" customFormat="1" ht="22.35" customHeight="1">
      <c r="B1060" s="176"/>
      <c r="C1060" s="177"/>
      <c r="D1060" s="178" t="s">
        <v>72</v>
      </c>
      <c r="E1060" s="190" t="s">
        <v>2085</v>
      </c>
      <c r="F1060" s="190" t="s">
        <v>2086</v>
      </c>
      <c r="G1060" s="177"/>
      <c r="H1060" s="177"/>
      <c r="I1060" s="180"/>
      <c r="J1060" s="191">
        <f>BK1060</f>
        <v>0</v>
      </c>
      <c r="K1060" s="177"/>
      <c r="L1060" s="182"/>
      <c r="M1060" s="183"/>
      <c r="N1060" s="184"/>
      <c r="O1060" s="184"/>
      <c r="P1060" s="185">
        <f>SUM(P1061:P1069)</f>
        <v>0</v>
      </c>
      <c r="Q1060" s="184"/>
      <c r="R1060" s="185">
        <f>SUM(R1061:R1069)</f>
        <v>4.5300000000000002E-3</v>
      </c>
      <c r="S1060" s="184"/>
      <c r="T1060" s="186">
        <f>SUM(T1061:T1069)</f>
        <v>0</v>
      </c>
      <c r="AR1060" s="187" t="s">
        <v>158</v>
      </c>
      <c r="AT1060" s="188" t="s">
        <v>72</v>
      </c>
      <c r="AU1060" s="188" t="s">
        <v>158</v>
      </c>
      <c r="AY1060" s="187" t="s">
        <v>150</v>
      </c>
      <c r="BK1060" s="189">
        <f>SUM(BK1061:BK1069)</f>
        <v>0</v>
      </c>
    </row>
    <row r="1061" spans="2:65" s="1" customFormat="1" ht="25.5" customHeight="1">
      <c r="B1061" s="42"/>
      <c r="C1061" s="192" t="s">
        <v>2087</v>
      </c>
      <c r="D1061" s="192" t="s">
        <v>152</v>
      </c>
      <c r="E1061" s="193" t="s">
        <v>2088</v>
      </c>
      <c r="F1061" s="194" t="s">
        <v>2089</v>
      </c>
      <c r="G1061" s="195" t="s">
        <v>330</v>
      </c>
      <c r="H1061" s="196">
        <v>100</v>
      </c>
      <c r="I1061" s="197"/>
      <c r="J1061" s="198">
        <f>ROUND(I1061*H1061,2)</f>
        <v>0</v>
      </c>
      <c r="K1061" s="194" t="s">
        <v>156</v>
      </c>
      <c r="L1061" s="62"/>
      <c r="M1061" s="199" t="s">
        <v>23</v>
      </c>
      <c r="N1061" s="200" t="s">
        <v>45</v>
      </c>
      <c r="O1061" s="43"/>
      <c r="P1061" s="201">
        <f>O1061*H1061</f>
        <v>0</v>
      </c>
      <c r="Q1061" s="201">
        <v>0</v>
      </c>
      <c r="R1061" s="201">
        <f>Q1061*H1061</f>
        <v>0</v>
      </c>
      <c r="S1061" s="201">
        <v>0</v>
      </c>
      <c r="T1061" s="202">
        <f>S1061*H1061</f>
        <v>0</v>
      </c>
      <c r="AR1061" s="24" t="s">
        <v>234</v>
      </c>
      <c r="AT1061" s="24" t="s">
        <v>152</v>
      </c>
      <c r="AU1061" s="24" t="s">
        <v>169</v>
      </c>
      <c r="AY1061" s="24" t="s">
        <v>150</v>
      </c>
      <c r="BE1061" s="203">
        <f>IF(N1061="základní",J1061,0)</f>
        <v>0</v>
      </c>
      <c r="BF1061" s="203">
        <f>IF(N1061="snížená",J1061,0)</f>
        <v>0</v>
      </c>
      <c r="BG1061" s="203">
        <f>IF(N1061="zákl. přenesená",J1061,0)</f>
        <v>0</v>
      </c>
      <c r="BH1061" s="203">
        <f>IF(N1061="sníž. přenesená",J1061,0)</f>
        <v>0</v>
      </c>
      <c r="BI1061" s="203">
        <f>IF(N1061="nulová",J1061,0)</f>
        <v>0</v>
      </c>
      <c r="BJ1061" s="24" t="s">
        <v>158</v>
      </c>
      <c r="BK1061" s="203">
        <f>ROUND(I1061*H1061,2)</f>
        <v>0</v>
      </c>
      <c r="BL1061" s="24" t="s">
        <v>234</v>
      </c>
      <c r="BM1061" s="24" t="s">
        <v>2090</v>
      </c>
    </row>
    <row r="1062" spans="2:65" s="1" customFormat="1" ht="16.5" customHeight="1">
      <c r="B1062" s="42"/>
      <c r="C1062" s="237" t="s">
        <v>2091</v>
      </c>
      <c r="D1062" s="237" t="s">
        <v>228</v>
      </c>
      <c r="E1062" s="238" t="s">
        <v>2092</v>
      </c>
      <c r="F1062" s="239" t="s">
        <v>2093</v>
      </c>
      <c r="G1062" s="240" t="s">
        <v>330</v>
      </c>
      <c r="H1062" s="241">
        <v>105</v>
      </c>
      <c r="I1062" s="242"/>
      <c r="J1062" s="243">
        <f>ROUND(I1062*H1062,2)</f>
        <v>0</v>
      </c>
      <c r="K1062" s="239" t="s">
        <v>156</v>
      </c>
      <c r="L1062" s="244"/>
      <c r="M1062" s="245" t="s">
        <v>23</v>
      </c>
      <c r="N1062" s="246" t="s">
        <v>45</v>
      </c>
      <c r="O1062" s="43"/>
      <c r="P1062" s="201">
        <f>O1062*H1062</f>
        <v>0</v>
      </c>
      <c r="Q1062" s="201">
        <v>4.0000000000000003E-5</v>
      </c>
      <c r="R1062" s="201">
        <f>Q1062*H1062</f>
        <v>4.2000000000000006E-3</v>
      </c>
      <c r="S1062" s="201">
        <v>0</v>
      </c>
      <c r="T1062" s="202">
        <f>S1062*H1062</f>
        <v>0</v>
      </c>
      <c r="AR1062" s="24" t="s">
        <v>312</v>
      </c>
      <c r="AT1062" s="24" t="s">
        <v>228</v>
      </c>
      <c r="AU1062" s="24" t="s">
        <v>169</v>
      </c>
      <c r="AY1062" s="24" t="s">
        <v>150</v>
      </c>
      <c r="BE1062" s="203">
        <f>IF(N1062="základní",J1062,0)</f>
        <v>0</v>
      </c>
      <c r="BF1062" s="203">
        <f>IF(N1062="snížená",J1062,0)</f>
        <v>0</v>
      </c>
      <c r="BG1062" s="203">
        <f>IF(N1062="zákl. přenesená",J1062,0)</f>
        <v>0</v>
      </c>
      <c r="BH1062" s="203">
        <f>IF(N1062="sníž. přenesená",J1062,0)</f>
        <v>0</v>
      </c>
      <c r="BI1062" s="203">
        <f>IF(N1062="nulová",J1062,0)</f>
        <v>0</v>
      </c>
      <c r="BJ1062" s="24" t="s">
        <v>158</v>
      </c>
      <c r="BK1062" s="203">
        <f>ROUND(I1062*H1062,2)</f>
        <v>0</v>
      </c>
      <c r="BL1062" s="24" t="s">
        <v>234</v>
      </c>
      <c r="BM1062" s="24" t="s">
        <v>2094</v>
      </c>
    </row>
    <row r="1063" spans="2:65" s="11" customFormat="1" ht="13.5">
      <c r="B1063" s="204"/>
      <c r="C1063" s="205"/>
      <c r="D1063" s="206" t="s">
        <v>160</v>
      </c>
      <c r="E1063" s="205"/>
      <c r="F1063" s="208" t="s">
        <v>2095</v>
      </c>
      <c r="G1063" s="205"/>
      <c r="H1063" s="209">
        <v>105</v>
      </c>
      <c r="I1063" s="210"/>
      <c r="J1063" s="205"/>
      <c r="K1063" s="205"/>
      <c r="L1063" s="211"/>
      <c r="M1063" s="212"/>
      <c r="N1063" s="213"/>
      <c r="O1063" s="213"/>
      <c r="P1063" s="213"/>
      <c r="Q1063" s="213"/>
      <c r="R1063" s="213"/>
      <c r="S1063" s="213"/>
      <c r="T1063" s="214"/>
      <c r="AT1063" s="215" t="s">
        <v>160</v>
      </c>
      <c r="AU1063" s="215" t="s">
        <v>169</v>
      </c>
      <c r="AV1063" s="11" t="s">
        <v>158</v>
      </c>
      <c r="AW1063" s="11" t="s">
        <v>6</v>
      </c>
      <c r="AX1063" s="11" t="s">
        <v>78</v>
      </c>
      <c r="AY1063" s="215" t="s">
        <v>150</v>
      </c>
    </row>
    <row r="1064" spans="2:65" s="1" customFormat="1" ht="25.5" customHeight="1">
      <c r="B1064" s="42"/>
      <c r="C1064" s="192" t="s">
        <v>2096</v>
      </c>
      <c r="D1064" s="192" t="s">
        <v>152</v>
      </c>
      <c r="E1064" s="193" t="s">
        <v>2097</v>
      </c>
      <c r="F1064" s="194" t="s">
        <v>2098</v>
      </c>
      <c r="G1064" s="195" t="s">
        <v>277</v>
      </c>
      <c r="H1064" s="196">
        <v>3</v>
      </c>
      <c r="I1064" s="197"/>
      <c r="J1064" s="198">
        <f t="shared" ref="J1064:J1069" si="70">ROUND(I1064*H1064,2)</f>
        <v>0</v>
      </c>
      <c r="K1064" s="194" t="s">
        <v>156</v>
      </c>
      <c r="L1064" s="62"/>
      <c r="M1064" s="199" t="s">
        <v>23</v>
      </c>
      <c r="N1064" s="200" t="s">
        <v>45</v>
      </c>
      <c r="O1064" s="43"/>
      <c r="P1064" s="201">
        <f t="shared" ref="P1064:P1069" si="71">O1064*H1064</f>
        <v>0</v>
      </c>
      <c r="Q1064" s="201">
        <v>0</v>
      </c>
      <c r="R1064" s="201">
        <f t="shared" ref="R1064:R1069" si="72">Q1064*H1064</f>
        <v>0</v>
      </c>
      <c r="S1064" s="201">
        <v>0</v>
      </c>
      <c r="T1064" s="202">
        <f t="shared" ref="T1064:T1069" si="73">S1064*H1064</f>
        <v>0</v>
      </c>
      <c r="AR1064" s="24" t="s">
        <v>234</v>
      </c>
      <c r="AT1064" s="24" t="s">
        <v>152</v>
      </c>
      <c r="AU1064" s="24" t="s">
        <v>169</v>
      </c>
      <c r="AY1064" s="24" t="s">
        <v>150</v>
      </c>
      <c r="BE1064" s="203">
        <f t="shared" ref="BE1064:BE1069" si="74">IF(N1064="základní",J1064,0)</f>
        <v>0</v>
      </c>
      <c r="BF1064" s="203">
        <f t="shared" ref="BF1064:BF1069" si="75">IF(N1064="snížená",J1064,0)</f>
        <v>0</v>
      </c>
      <c r="BG1064" s="203">
        <f t="shared" ref="BG1064:BG1069" si="76">IF(N1064="zákl. přenesená",J1064,0)</f>
        <v>0</v>
      </c>
      <c r="BH1064" s="203">
        <f t="shared" ref="BH1064:BH1069" si="77">IF(N1064="sníž. přenesená",J1064,0)</f>
        <v>0</v>
      </c>
      <c r="BI1064" s="203">
        <f t="shared" ref="BI1064:BI1069" si="78">IF(N1064="nulová",J1064,0)</f>
        <v>0</v>
      </c>
      <c r="BJ1064" s="24" t="s">
        <v>158</v>
      </c>
      <c r="BK1064" s="203">
        <f t="shared" ref="BK1064:BK1069" si="79">ROUND(I1064*H1064,2)</f>
        <v>0</v>
      </c>
      <c r="BL1064" s="24" t="s">
        <v>234</v>
      </c>
      <c r="BM1064" s="24" t="s">
        <v>2099</v>
      </c>
    </row>
    <row r="1065" spans="2:65" s="1" customFormat="1" ht="16.5" customHeight="1">
      <c r="B1065" s="42"/>
      <c r="C1065" s="237" t="s">
        <v>2100</v>
      </c>
      <c r="D1065" s="237" t="s">
        <v>228</v>
      </c>
      <c r="E1065" s="238" t="s">
        <v>1868</v>
      </c>
      <c r="F1065" s="239" t="s">
        <v>1869</v>
      </c>
      <c r="G1065" s="240" t="s">
        <v>277</v>
      </c>
      <c r="H1065" s="241">
        <v>3</v>
      </c>
      <c r="I1065" s="242"/>
      <c r="J1065" s="243">
        <f t="shared" si="70"/>
        <v>0</v>
      </c>
      <c r="K1065" s="239" t="s">
        <v>23</v>
      </c>
      <c r="L1065" s="244"/>
      <c r="M1065" s="245" t="s">
        <v>23</v>
      </c>
      <c r="N1065" s="246" t="s">
        <v>45</v>
      </c>
      <c r="O1065" s="43"/>
      <c r="P1065" s="201">
        <f t="shared" si="71"/>
        <v>0</v>
      </c>
      <c r="Q1065" s="201">
        <v>5.0000000000000002E-5</v>
      </c>
      <c r="R1065" s="201">
        <f t="shared" si="72"/>
        <v>1.5000000000000001E-4</v>
      </c>
      <c r="S1065" s="201">
        <v>0</v>
      </c>
      <c r="T1065" s="202">
        <f t="shared" si="73"/>
        <v>0</v>
      </c>
      <c r="AR1065" s="24" t="s">
        <v>312</v>
      </c>
      <c r="AT1065" s="24" t="s">
        <v>228</v>
      </c>
      <c r="AU1065" s="24" t="s">
        <v>169</v>
      </c>
      <c r="AY1065" s="24" t="s">
        <v>150</v>
      </c>
      <c r="BE1065" s="203">
        <f t="shared" si="74"/>
        <v>0</v>
      </c>
      <c r="BF1065" s="203">
        <f t="shared" si="75"/>
        <v>0</v>
      </c>
      <c r="BG1065" s="203">
        <f t="shared" si="76"/>
        <v>0</v>
      </c>
      <c r="BH1065" s="203">
        <f t="shared" si="77"/>
        <v>0</v>
      </c>
      <c r="BI1065" s="203">
        <f t="shared" si="78"/>
        <v>0</v>
      </c>
      <c r="BJ1065" s="24" t="s">
        <v>158</v>
      </c>
      <c r="BK1065" s="203">
        <f t="shared" si="79"/>
        <v>0</v>
      </c>
      <c r="BL1065" s="24" t="s">
        <v>234</v>
      </c>
      <c r="BM1065" s="24" t="s">
        <v>2101</v>
      </c>
    </row>
    <row r="1066" spans="2:65" s="1" customFormat="1" ht="16.5" customHeight="1">
      <c r="B1066" s="42"/>
      <c r="C1066" s="192" t="s">
        <v>2102</v>
      </c>
      <c r="D1066" s="192" t="s">
        <v>152</v>
      </c>
      <c r="E1066" s="193" t="s">
        <v>2103</v>
      </c>
      <c r="F1066" s="194" t="s">
        <v>2104</v>
      </c>
      <c r="G1066" s="195" t="s">
        <v>330</v>
      </c>
      <c r="H1066" s="196">
        <v>100</v>
      </c>
      <c r="I1066" s="197"/>
      <c r="J1066" s="198">
        <f t="shared" si="70"/>
        <v>0</v>
      </c>
      <c r="K1066" s="194" t="s">
        <v>23</v>
      </c>
      <c r="L1066" s="62"/>
      <c r="M1066" s="199" t="s">
        <v>23</v>
      </c>
      <c r="N1066" s="200" t="s">
        <v>45</v>
      </c>
      <c r="O1066" s="43"/>
      <c r="P1066" s="201">
        <f t="shared" si="71"/>
        <v>0</v>
      </c>
      <c r="Q1066" s="201">
        <v>0</v>
      </c>
      <c r="R1066" s="201">
        <f t="shared" si="72"/>
        <v>0</v>
      </c>
      <c r="S1066" s="201">
        <v>0</v>
      </c>
      <c r="T1066" s="202">
        <f t="shared" si="73"/>
        <v>0</v>
      </c>
      <c r="AR1066" s="24" t="s">
        <v>234</v>
      </c>
      <c r="AT1066" s="24" t="s">
        <v>152</v>
      </c>
      <c r="AU1066" s="24" t="s">
        <v>169</v>
      </c>
      <c r="AY1066" s="24" t="s">
        <v>150</v>
      </c>
      <c r="BE1066" s="203">
        <f t="shared" si="74"/>
        <v>0</v>
      </c>
      <c r="BF1066" s="203">
        <f t="shared" si="75"/>
        <v>0</v>
      </c>
      <c r="BG1066" s="203">
        <f t="shared" si="76"/>
        <v>0</v>
      </c>
      <c r="BH1066" s="203">
        <f t="shared" si="77"/>
        <v>0</v>
      </c>
      <c r="BI1066" s="203">
        <f t="shared" si="78"/>
        <v>0</v>
      </c>
      <c r="BJ1066" s="24" t="s">
        <v>158</v>
      </c>
      <c r="BK1066" s="203">
        <f t="shared" si="79"/>
        <v>0</v>
      </c>
      <c r="BL1066" s="24" t="s">
        <v>234</v>
      </c>
      <c r="BM1066" s="24" t="s">
        <v>2105</v>
      </c>
    </row>
    <row r="1067" spans="2:65" s="1" customFormat="1" ht="16.5" customHeight="1">
      <c r="B1067" s="42"/>
      <c r="C1067" s="192" t="s">
        <v>2106</v>
      </c>
      <c r="D1067" s="192" t="s">
        <v>152</v>
      </c>
      <c r="E1067" s="193" t="s">
        <v>2107</v>
      </c>
      <c r="F1067" s="194" t="s">
        <v>2108</v>
      </c>
      <c r="G1067" s="195" t="s">
        <v>277</v>
      </c>
      <c r="H1067" s="196">
        <v>2</v>
      </c>
      <c r="I1067" s="197"/>
      <c r="J1067" s="198">
        <f t="shared" si="70"/>
        <v>0</v>
      </c>
      <c r="K1067" s="194" t="s">
        <v>23</v>
      </c>
      <c r="L1067" s="62"/>
      <c r="M1067" s="199" t="s">
        <v>23</v>
      </c>
      <c r="N1067" s="200" t="s">
        <v>45</v>
      </c>
      <c r="O1067" s="43"/>
      <c r="P1067" s="201">
        <f t="shared" si="71"/>
        <v>0</v>
      </c>
      <c r="Q1067" s="201">
        <v>0</v>
      </c>
      <c r="R1067" s="201">
        <f t="shared" si="72"/>
        <v>0</v>
      </c>
      <c r="S1067" s="201">
        <v>0</v>
      </c>
      <c r="T1067" s="202">
        <f t="shared" si="73"/>
        <v>0</v>
      </c>
      <c r="AR1067" s="24" t="s">
        <v>234</v>
      </c>
      <c r="AT1067" s="24" t="s">
        <v>152</v>
      </c>
      <c r="AU1067" s="24" t="s">
        <v>169</v>
      </c>
      <c r="AY1067" s="24" t="s">
        <v>150</v>
      </c>
      <c r="BE1067" s="203">
        <f t="shared" si="74"/>
        <v>0</v>
      </c>
      <c r="BF1067" s="203">
        <f t="shared" si="75"/>
        <v>0</v>
      </c>
      <c r="BG1067" s="203">
        <f t="shared" si="76"/>
        <v>0</v>
      </c>
      <c r="BH1067" s="203">
        <f t="shared" si="77"/>
        <v>0</v>
      </c>
      <c r="BI1067" s="203">
        <f t="shared" si="78"/>
        <v>0</v>
      </c>
      <c r="BJ1067" s="24" t="s">
        <v>158</v>
      </c>
      <c r="BK1067" s="203">
        <f t="shared" si="79"/>
        <v>0</v>
      </c>
      <c r="BL1067" s="24" t="s">
        <v>234</v>
      </c>
      <c r="BM1067" s="24" t="s">
        <v>2109</v>
      </c>
    </row>
    <row r="1068" spans="2:65" s="1" customFormat="1" ht="16.5" customHeight="1">
      <c r="B1068" s="42"/>
      <c r="C1068" s="192" t="s">
        <v>2110</v>
      </c>
      <c r="D1068" s="192" t="s">
        <v>152</v>
      </c>
      <c r="E1068" s="193" t="s">
        <v>2111</v>
      </c>
      <c r="F1068" s="194" t="s">
        <v>2112</v>
      </c>
      <c r="G1068" s="195" t="s">
        <v>277</v>
      </c>
      <c r="H1068" s="196">
        <v>3</v>
      </c>
      <c r="I1068" s="197"/>
      <c r="J1068" s="198">
        <f t="shared" si="70"/>
        <v>0</v>
      </c>
      <c r="K1068" s="194" t="s">
        <v>156</v>
      </c>
      <c r="L1068" s="62"/>
      <c r="M1068" s="199" t="s">
        <v>23</v>
      </c>
      <c r="N1068" s="200" t="s">
        <v>45</v>
      </c>
      <c r="O1068" s="43"/>
      <c r="P1068" s="201">
        <f t="shared" si="71"/>
        <v>0</v>
      </c>
      <c r="Q1068" s="201">
        <v>0</v>
      </c>
      <c r="R1068" s="201">
        <f t="shared" si="72"/>
        <v>0</v>
      </c>
      <c r="S1068" s="201">
        <v>0</v>
      </c>
      <c r="T1068" s="202">
        <f t="shared" si="73"/>
        <v>0</v>
      </c>
      <c r="AR1068" s="24" t="s">
        <v>234</v>
      </c>
      <c r="AT1068" s="24" t="s">
        <v>152</v>
      </c>
      <c r="AU1068" s="24" t="s">
        <v>169</v>
      </c>
      <c r="AY1068" s="24" t="s">
        <v>150</v>
      </c>
      <c r="BE1068" s="203">
        <f t="shared" si="74"/>
        <v>0</v>
      </c>
      <c r="BF1068" s="203">
        <f t="shared" si="75"/>
        <v>0</v>
      </c>
      <c r="BG1068" s="203">
        <f t="shared" si="76"/>
        <v>0</v>
      </c>
      <c r="BH1068" s="203">
        <f t="shared" si="77"/>
        <v>0</v>
      </c>
      <c r="BI1068" s="203">
        <f t="shared" si="78"/>
        <v>0</v>
      </c>
      <c r="BJ1068" s="24" t="s">
        <v>158</v>
      </c>
      <c r="BK1068" s="203">
        <f t="shared" si="79"/>
        <v>0</v>
      </c>
      <c r="BL1068" s="24" t="s">
        <v>234</v>
      </c>
      <c r="BM1068" s="24" t="s">
        <v>2113</v>
      </c>
    </row>
    <row r="1069" spans="2:65" s="1" customFormat="1" ht="16.5" customHeight="1">
      <c r="B1069" s="42"/>
      <c r="C1069" s="237" t="s">
        <v>2114</v>
      </c>
      <c r="D1069" s="237" t="s">
        <v>228</v>
      </c>
      <c r="E1069" s="238" t="s">
        <v>2115</v>
      </c>
      <c r="F1069" s="239" t="s">
        <v>2116</v>
      </c>
      <c r="G1069" s="240" t="s">
        <v>277</v>
      </c>
      <c r="H1069" s="241">
        <v>3</v>
      </c>
      <c r="I1069" s="242"/>
      <c r="J1069" s="243">
        <f t="shared" si="70"/>
        <v>0</v>
      </c>
      <c r="K1069" s="239" t="s">
        <v>23</v>
      </c>
      <c r="L1069" s="244"/>
      <c r="M1069" s="245" t="s">
        <v>23</v>
      </c>
      <c r="N1069" s="246" t="s">
        <v>45</v>
      </c>
      <c r="O1069" s="43"/>
      <c r="P1069" s="201">
        <f t="shared" si="71"/>
        <v>0</v>
      </c>
      <c r="Q1069" s="201">
        <v>6.0000000000000002E-5</v>
      </c>
      <c r="R1069" s="201">
        <f t="shared" si="72"/>
        <v>1.8000000000000001E-4</v>
      </c>
      <c r="S1069" s="201">
        <v>0</v>
      </c>
      <c r="T1069" s="202">
        <f t="shared" si="73"/>
        <v>0</v>
      </c>
      <c r="AR1069" s="24" t="s">
        <v>312</v>
      </c>
      <c r="AT1069" s="24" t="s">
        <v>228</v>
      </c>
      <c r="AU1069" s="24" t="s">
        <v>169</v>
      </c>
      <c r="AY1069" s="24" t="s">
        <v>150</v>
      </c>
      <c r="BE1069" s="203">
        <f t="shared" si="74"/>
        <v>0</v>
      </c>
      <c r="BF1069" s="203">
        <f t="shared" si="75"/>
        <v>0</v>
      </c>
      <c r="BG1069" s="203">
        <f t="shared" si="76"/>
        <v>0</v>
      </c>
      <c r="BH1069" s="203">
        <f t="shared" si="77"/>
        <v>0</v>
      </c>
      <c r="BI1069" s="203">
        <f t="shared" si="78"/>
        <v>0</v>
      </c>
      <c r="BJ1069" s="24" t="s">
        <v>158</v>
      </c>
      <c r="BK1069" s="203">
        <f t="shared" si="79"/>
        <v>0</v>
      </c>
      <c r="BL1069" s="24" t="s">
        <v>234</v>
      </c>
      <c r="BM1069" s="24" t="s">
        <v>2117</v>
      </c>
    </row>
    <row r="1070" spans="2:65" s="10" customFormat="1" ht="22.35" customHeight="1">
      <c r="B1070" s="176"/>
      <c r="C1070" s="177"/>
      <c r="D1070" s="178" t="s">
        <v>72</v>
      </c>
      <c r="E1070" s="190" t="s">
        <v>2118</v>
      </c>
      <c r="F1070" s="190" t="s">
        <v>2119</v>
      </c>
      <c r="G1070" s="177"/>
      <c r="H1070" s="177"/>
      <c r="I1070" s="180"/>
      <c r="J1070" s="191">
        <f>BK1070</f>
        <v>0</v>
      </c>
      <c r="K1070" s="177"/>
      <c r="L1070" s="182"/>
      <c r="M1070" s="183"/>
      <c r="N1070" s="184"/>
      <c r="O1070" s="184"/>
      <c r="P1070" s="185">
        <f>SUM(P1071:P1080)</f>
        <v>0</v>
      </c>
      <c r="Q1070" s="184"/>
      <c r="R1070" s="185">
        <f>SUM(R1071:R1080)</f>
        <v>0</v>
      </c>
      <c r="S1070" s="184"/>
      <c r="T1070" s="186">
        <f>SUM(T1071:T1080)</f>
        <v>0</v>
      </c>
      <c r="AR1070" s="187" t="s">
        <v>158</v>
      </c>
      <c r="AT1070" s="188" t="s">
        <v>72</v>
      </c>
      <c r="AU1070" s="188" t="s">
        <v>158</v>
      </c>
      <c r="AY1070" s="187" t="s">
        <v>150</v>
      </c>
      <c r="BK1070" s="189">
        <f>SUM(BK1071:BK1080)</f>
        <v>0</v>
      </c>
    </row>
    <row r="1071" spans="2:65" s="1" customFormat="1" ht="16.5" customHeight="1">
      <c r="B1071" s="42"/>
      <c r="C1071" s="192" t="s">
        <v>2120</v>
      </c>
      <c r="D1071" s="192" t="s">
        <v>152</v>
      </c>
      <c r="E1071" s="193" t="s">
        <v>2121</v>
      </c>
      <c r="F1071" s="194" t="s">
        <v>2122</v>
      </c>
      <c r="G1071" s="195" t="s">
        <v>277</v>
      </c>
      <c r="H1071" s="196">
        <v>2</v>
      </c>
      <c r="I1071" s="197"/>
      <c r="J1071" s="198">
        <f t="shared" ref="J1071:J1080" si="80">ROUND(I1071*H1071,2)</f>
        <v>0</v>
      </c>
      <c r="K1071" s="194" t="s">
        <v>23</v>
      </c>
      <c r="L1071" s="62"/>
      <c r="M1071" s="199" t="s">
        <v>23</v>
      </c>
      <c r="N1071" s="200" t="s">
        <v>45</v>
      </c>
      <c r="O1071" s="43"/>
      <c r="P1071" s="201">
        <f t="shared" ref="P1071:P1080" si="81">O1071*H1071</f>
        <v>0</v>
      </c>
      <c r="Q1071" s="201">
        <v>0</v>
      </c>
      <c r="R1071" s="201">
        <f t="shared" ref="R1071:R1080" si="82">Q1071*H1071</f>
        <v>0</v>
      </c>
      <c r="S1071" s="201">
        <v>0</v>
      </c>
      <c r="T1071" s="202">
        <f t="shared" ref="T1071:T1080" si="83">S1071*H1071</f>
        <v>0</v>
      </c>
      <c r="AR1071" s="24" t="s">
        <v>234</v>
      </c>
      <c r="AT1071" s="24" t="s">
        <v>152</v>
      </c>
      <c r="AU1071" s="24" t="s">
        <v>169</v>
      </c>
      <c r="AY1071" s="24" t="s">
        <v>150</v>
      </c>
      <c r="BE1071" s="203">
        <f t="shared" ref="BE1071:BE1080" si="84">IF(N1071="základní",J1071,0)</f>
        <v>0</v>
      </c>
      <c r="BF1071" s="203">
        <f t="shared" ref="BF1071:BF1080" si="85">IF(N1071="snížená",J1071,0)</f>
        <v>0</v>
      </c>
      <c r="BG1071" s="203">
        <f t="shared" ref="BG1071:BG1080" si="86">IF(N1071="zákl. přenesená",J1071,0)</f>
        <v>0</v>
      </c>
      <c r="BH1071" s="203">
        <f t="shared" ref="BH1071:BH1080" si="87">IF(N1071="sníž. přenesená",J1071,0)</f>
        <v>0</v>
      </c>
      <c r="BI1071" s="203">
        <f t="shared" ref="BI1071:BI1080" si="88">IF(N1071="nulová",J1071,0)</f>
        <v>0</v>
      </c>
      <c r="BJ1071" s="24" t="s">
        <v>158</v>
      </c>
      <c r="BK1071" s="203">
        <f t="shared" ref="BK1071:BK1080" si="89">ROUND(I1071*H1071,2)</f>
        <v>0</v>
      </c>
      <c r="BL1071" s="24" t="s">
        <v>234</v>
      </c>
      <c r="BM1071" s="24" t="s">
        <v>2123</v>
      </c>
    </row>
    <row r="1072" spans="2:65" s="1" customFormat="1" ht="25.5" customHeight="1">
      <c r="B1072" s="42"/>
      <c r="C1072" s="192" t="s">
        <v>2124</v>
      </c>
      <c r="D1072" s="192" t="s">
        <v>152</v>
      </c>
      <c r="E1072" s="193" t="s">
        <v>2125</v>
      </c>
      <c r="F1072" s="194" t="s">
        <v>2126</v>
      </c>
      <c r="G1072" s="195" t="s">
        <v>277</v>
      </c>
      <c r="H1072" s="196">
        <v>37</v>
      </c>
      <c r="I1072" s="197"/>
      <c r="J1072" s="198">
        <f t="shared" si="80"/>
        <v>0</v>
      </c>
      <c r="K1072" s="194" t="s">
        <v>23</v>
      </c>
      <c r="L1072" s="62"/>
      <c r="M1072" s="199" t="s">
        <v>23</v>
      </c>
      <c r="N1072" s="200" t="s">
        <v>45</v>
      </c>
      <c r="O1072" s="43"/>
      <c r="P1072" s="201">
        <f t="shared" si="81"/>
        <v>0</v>
      </c>
      <c r="Q1072" s="201">
        <v>0</v>
      </c>
      <c r="R1072" s="201">
        <f t="shared" si="82"/>
        <v>0</v>
      </c>
      <c r="S1072" s="201">
        <v>0</v>
      </c>
      <c r="T1072" s="202">
        <f t="shared" si="83"/>
        <v>0</v>
      </c>
      <c r="AR1072" s="24" t="s">
        <v>234</v>
      </c>
      <c r="AT1072" s="24" t="s">
        <v>152</v>
      </c>
      <c r="AU1072" s="24" t="s">
        <v>169</v>
      </c>
      <c r="AY1072" s="24" t="s">
        <v>150</v>
      </c>
      <c r="BE1072" s="203">
        <f t="shared" si="84"/>
        <v>0</v>
      </c>
      <c r="BF1072" s="203">
        <f t="shared" si="85"/>
        <v>0</v>
      </c>
      <c r="BG1072" s="203">
        <f t="shared" si="86"/>
        <v>0</v>
      </c>
      <c r="BH1072" s="203">
        <f t="shared" si="87"/>
        <v>0</v>
      </c>
      <c r="BI1072" s="203">
        <f t="shared" si="88"/>
        <v>0</v>
      </c>
      <c r="BJ1072" s="24" t="s">
        <v>158</v>
      </c>
      <c r="BK1072" s="203">
        <f t="shared" si="89"/>
        <v>0</v>
      </c>
      <c r="BL1072" s="24" t="s">
        <v>234</v>
      </c>
      <c r="BM1072" s="24" t="s">
        <v>2127</v>
      </c>
    </row>
    <row r="1073" spans="2:65" s="1" customFormat="1" ht="16.5" customHeight="1">
      <c r="B1073" s="42"/>
      <c r="C1073" s="192" t="s">
        <v>2128</v>
      </c>
      <c r="D1073" s="192" t="s">
        <v>152</v>
      </c>
      <c r="E1073" s="193" t="s">
        <v>2129</v>
      </c>
      <c r="F1073" s="194" t="s">
        <v>2130</v>
      </c>
      <c r="G1073" s="195" t="s">
        <v>277</v>
      </c>
      <c r="H1073" s="196">
        <v>2</v>
      </c>
      <c r="I1073" s="197"/>
      <c r="J1073" s="198">
        <f t="shared" si="80"/>
        <v>0</v>
      </c>
      <c r="K1073" s="194" t="s">
        <v>23</v>
      </c>
      <c r="L1073" s="62"/>
      <c r="M1073" s="199" t="s">
        <v>23</v>
      </c>
      <c r="N1073" s="200" t="s">
        <v>45</v>
      </c>
      <c r="O1073" s="43"/>
      <c r="P1073" s="201">
        <f t="shared" si="81"/>
        <v>0</v>
      </c>
      <c r="Q1073" s="201">
        <v>0</v>
      </c>
      <c r="R1073" s="201">
        <f t="shared" si="82"/>
        <v>0</v>
      </c>
      <c r="S1073" s="201">
        <v>0</v>
      </c>
      <c r="T1073" s="202">
        <f t="shared" si="83"/>
        <v>0</v>
      </c>
      <c r="AR1073" s="24" t="s">
        <v>234</v>
      </c>
      <c r="AT1073" s="24" t="s">
        <v>152</v>
      </c>
      <c r="AU1073" s="24" t="s">
        <v>169</v>
      </c>
      <c r="AY1073" s="24" t="s">
        <v>150</v>
      </c>
      <c r="BE1073" s="203">
        <f t="shared" si="84"/>
        <v>0</v>
      </c>
      <c r="BF1073" s="203">
        <f t="shared" si="85"/>
        <v>0</v>
      </c>
      <c r="BG1073" s="203">
        <f t="shared" si="86"/>
        <v>0</v>
      </c>
      <c r="BH1073" s="203">
        <f t="shared" si="87"/>
        <v>0</v>
      </c>
      <c r="BI1073" s="203">
        <f t="shared" si="88"/>
        <v>0</v>
      </c>
      <c r="BJ1073" s="24" t="s">
        <v>158</v>
      </c>
      <c r="BK1073" s="203">
        <f t="shared" si="89"/>
        <v>0</v>
      </c>
      <c r="BL1073" s="24" t="s">
        <v>234</v>
      </c>
      <c r="BM1073" s="24" t="s">
        <v>2131</v>
      </c>
    </row>
    <row r="1074" spans="2:65" s="1" customFormat="1" ht="16.5" customHeight="1">
      <c r="B1074" s="42"/>
      <c r="C1074" s="192" t="s">
        <v>2132</v>
      </c>
      <c r="D1074" s="192" t="s">
        <v>152</v>
      </c>
      <c r="E1074" s="193" t="s">
        <v>2133</v>
      </c>
      <c r="F1074" s="194" t="s">
        <v>2134</v>
      </c>
      <c r="G1074" s="195" t="s">
        <v>277</v>
      </c>
      <c r="H1074" s="196">
        <v>2</v>
      </c>
      <c r="I1074" s="197"/>
      <c r="J1074" s="198">
        <f t="shared" si="80"/>
        <v>0</v>
      </c>
      <c r="K1074" s="194" t="s">
        <v>23</v>
      </c>
      <c r="L1074" s="62"/>
      <c r="M1074" s="199" t="s">
        <v>23</v>
      </c>
      <c r="N1074" s="200" t="s">
        <v>45</v>
      </c>
      <c r="O1074" s="43"/>
      <c r="P1074" s="201">
        <f t="shared" si="81"/>
        <v>0</v>
      </c>
      <c r="Q1074" s="201">
        <v>0</v>
      </c>
      <c r="R1074" s="201">
        <f t="shared" si="82"/>
        <v>0</v>
      </c>
      <c r="S1074" s="201">
        <v>0</v>
      </c>
      <c r="T1074" s="202">
        <f t="shared" si="83"/>
        <v>0</v>
      </c>
      <c r="AR1074" s="24" t="s">
        <v>234</v>
      </c>
      <c r="AT1074" s="24" t="s">
        <v>152</v>
      </c>
      <c r="AU1074" s="24" t="s">
        <v>169</v>
      </c>
      <c r="AY1074" s="24" t="s">
        <v>150</v>
      </c>
      <c r="BE1074" s="203">
        <f t="shared" si="84"/>
        <v>0</v>
      </c>
      <c r="BF1074" s="203">
        <f t="shared" si="85"/>
        <v>0</v>
      </c>
      <c r="BG1074" s="203">
        <f t="shared" si="86"/>
        <v>0</v>
      </c>
      <c r="BH1074" s="203">
        <f t="shared" si="87"/>
        <v>0</v>
      </c>
      <c r="BI1074" s="203">
        <f t="shared" si="88"/>
        <v>0</v>
      </c>
      <c r="BJ1074" s="24" t="s">
        <v>158</v>
      </c>
      <c r="BK1074" s="203">
        <f t="shared" si="89"/>
        <v>0</v>
      </c>
      <c r="BL1074" s="24" t="s">
        <v>234</v>
      </c>
      <c r="BM1074" s="24" t="s">
        <v>2135</v>
      </c>
    </row>
    <row r="1075" spans="2:65" s="1" customFormat="1" ht="16.5" customHeight="1">
      <c r="B1075" s="42"/>
      <c r="C1075" s="192" t="s">
        <v>2136</v>
      </c>
      <c r="D1075" s="192" t="s">
        <v>152</v>
      </c>
      <c r="E1075" s="193" t="s">
        <v>2137</v>
      </c>
      <c r="F1075" s="194" t="s">
        <v>2138</v>
      </c>
      <c r="G1075" s="195" t="s">
        <v>330</v>
      </c>
      <c r="H1075" s="196">
        <v>230</v>
      </c>
      <c r="I1075" s="197"/>
      <c r="J1075" s="198">
        <f t="shared" si="80"/>
        <v>0</v>
      </c>
      <c r="K1075" s="194" t="s">
        <v>23</v>
      </c>
      <c r="L1075" s="62"/>
      <c r="M1075" s="199" t="s">
        <v>23</v>
      </c>
      <c r="N1075" s="200" t="s">
        <v>45</v>
      </c>
      <c r="O1075" s="43"/>
      <c r="P1075" s="201">
        <f t="shared" si="81"/>
        <v>0</v>
      </c>
      <c r="Q1075" s="201">
        <v>0</v>
      </c>
      <c r="R1075" s="201">
        <f t="shared" si="82"/>
        <v>0</v>
      </c>
      <c r="S1075" s="201">
        <v>0</v>
      </c>
      <c r="T1075" s="202">
        <f t="shared" si="83"/>
        <v>0</v>
      </c>
      <c r="AR1075" s="24" t="s">
        <v>234</v>
      </c>
      <c r="AT1075" s="24" t="s">
        <v>152</v>
      </c>
      <c r="AU1075" s="24" t="s">
        <v>169</v>
      </c>
      <c r="AY1075" s="24" t="s">
        <v>150</v>
      </c>
      <c r="BE1075" s="203">
        <f t="shared" si="84"/>
        <v>0</v>
      </c>
      <c r="BF1075" s="203">
        <f t="shared" si="85"/>
        <v>0</v>
      </c>
      <c r="BG1075" s="203">
        <f t="shared" si="86"/>
        <v>0</v>
      </c>
      <c r="BH1075" s="203">
        <f t="shared" si="87"/>
        <v>0</v>
      </c>
      <c r="BI1075" s="203">
        <f t="shared" si="88"/>
        <v>0</v>
      </c>
      <c r="BJ1075" s="24" t="s">
        <v>158</v>
      </c>
      <c r="BK1075" s="203">
        <f t="shared" si="89"/>
        <v>0</v>
      </c>
      <c r="BL1075" s="24" t="s">
        <v>234</v>
      </c>
      <c r="BM1075" s="24" t="s">
        <v>2139</v>
      </c>
    </row>
    <row r="1076" spans="2:65" s="1" customFormat="1" ht="16.5" customHeight="1">
      <c r="B1076" s="42"/>
      <c r="C1076" s="192" t="s">
        <v>2140</v>
      </c>
      <c r="D1076" s="192" t="s">
        <v>152</v>
      </c>
      <c r="E1076" s="193" t="s">
        <v>2141</v>
      </c>
      <c r="F1076" s="194" t="s">
        <v>2142</v>
      </c>
      <c r="G1076" s="195" t="s">
        <v>330</v>
      </c>
      <c r="H1076" s="196">
        <v>78</v>
      </c>
      <c r="I1076" s="197"/>
      <c r="J1076" s="198">
        <f t="shared" si="80"/>
        <v>0</v>
      </c>
      <c r="K1076" s="194" t="s">
        <v>23</v>
      </c>
      <c r="L1076" s="62"/>
      <c r="M1076" s="199" t="s">
        <v>23</v>
      </c>
      <c r="N1076" s="200" t="s">
        <v>45</v>
      </c>
      <c r="O1076" s="43"/>
      <c r="P1076" s="201">
        <f t="shared" si="81"/>
        <v>0</v>
      </c>
      <c r="Q1076" s="201">
        <v>0</v>
      </c>
      <c r="R1076" s="201">
        <f t="shared" si="82"/>
        <v>0</v>
      </c>
      <c r="S1076" s="201">
        <v>0</v>
      </c>
      <c r="T1076" s="202">
        <f t="shared" si="83"/>
        <v>0</v>
      </c>
      <c r="AR1076" s="24" t="s">
        <v>234</v>
      </c>
      <c r="AT1076" s="24" t="s">
        <v>152</v>
      </c>
      <c r="AU1076" s="24" t="s">
        <v>169</v>
      </c>
      <c r="AY1076" s="24" t="s">
        <v>150</v>
      </c>
      <c r="BE1076" s="203">
        <f t="shared" si="84"/>
        <v>0</v>
      </c>
      <c r="BF1076" s="203">
        <f t="shared" si="85"/>
        <v>0</v>
      </c>
      <c r="BG1076" s="203">
        <f t="shared" si="86"/>
        <v>0</v>
      </c>
      <c r="BH1076" s="203">
        <f t="shared" si="87"/>
        <v>0</v>
      </c>
      <c r="BI1076" s="203">
        <f t="shared" si="88"/>
        <v>0</v>
      </c>
      <c r="BJ1076" s="24" t="s">
        <v>158</v>
      </c>
      <c r="BK1076" s="203">
        <f t="shared" si="89"/>
        <v>0</v>
      </c>
      <c r="BL1076" s="24" t="s">
        <v>234</v>
      </c>
      <c r="BM1076" s="24" t="s">
        <v>2143</v>
      </c>
    </row>
    <row r="1077" spans="2:65" s="1" customFormat="1" ht="16.5" customHeight="1">
      <c r="B1077" s="42"/>
      <c r="C1077" s="192" t="s">
        <v>2144</v>
      </c>
      <c r="D1077" s="192" t="s">
        <v>152</v>
      </c>
      <c r="E1077" s="193" t="s">
        <v>2145</v>
      </c>
      <c r="F1077" s="194" t="s">
        <v>2146</v>
      </c>
      <c r="G1077" s="195" t="s">
        <v>330</v>
      </c>
      <c r="H1077" s="196">
        <v>99</v>
      </c>
      <c r="I1077" s="197"/>
      <c r="J1077" s="198">
        <f t="shared" si="80"/>
        <v>0</v>
      </c>
      <c r="K1077" s="194" t="s">
        <v>23</v>
      </c>
      <c r="L1077" s="62"/>
      <c r="M1077" s="199" t="s">
        <v>23</v>
      </c>
      <c r="N1077" s="200" t="s">
        <v>45</v>
      </c>
      <c r="O1077" s="43"/>
      <c r="P1077" s="201">
        <f t="shared" si="81"/>
        <v>0</v>
      </c>
      <c r="Q1077" s="201">
        <v>0</v>
      </c>
      <c r="R1077" s="201">
        <f t="shared" si="82"/>
        <v>0</v>
      </c>
      <c r="S1077" s="201">
        <v>0</v>
      </c>
      <c r="T1077" s="202">
        <f t="shared" si="83"/>
        <v>0</v>
      </c>
      <c r="AR1077" s="24" t="s">
        <v>234</v>
      </c>
      <c r="AT1077" s="24" t="s">
        <v>152</v>
      </c>
      <c r="AU1077" s="24" t="s">
        <v>169</v>
      </c>
      <c r="AY1077" s="24" t="s">
        <v>150</v>
      </c>
      <c r="BE1077" s="203">
        <f t="shared" si="84"/>
        <v>0</v>
      </c>
      <c r="BF1077" s="203">
        <f t="shared" si="85"/>
        <v>0</v>
      </c>
      <c r="BG1077" s="203">
        <f t="shared" si="86"/>
        <v>0</v>
      </c>
      <c r="BH1077" s="203">
        <f t="shared" si="87"/>
        <v>0</v>
      </c>
      <c r="BI1077" s="203">
        <f t="shared" si="88"/>
        <v>0</v>
      </c>
      <c r="BJ1077" s="24" t="s">
        <v>158</v>
      </c>
      <c r="BK1077" s="203">
        <f t="shared" si="89"/>
        <v>0</v>
      </c>
      <c r="BL1077" s="24" t="s">
        <v>234</v>
      </c>
      <c r="BM1077" s="24" t="s">
        <v>2147</v>
      </c>
    </row>
    <row r="1078" spans="2:65" s="1" customFormat="1" ht="16.5" customHeight="1">
      <c r="B1078" s="42"/>
      <c r="C1078" s="192" t="s">
        <v>2148</v>
      </c>
      <c r="D1078" s="192" t="s">
        <v>152</v>
      </c>
      <c r="E1078" s="193" t="s">
        <v>2149</v>
      </c>
      <c r="F1078" s="194" t="s">
        <v>2150</v>
      </c>
      <c r="G1078" s="195" t="s">
        <v>330</v>
      </c>
      <c r="H1078" s="196">
        <v>36</v>
      </c>
      <c r="I1078" s="197"/>
      <c r="J1078" s="198">
        <f t="shared" si="80"/>
        <v>0</v>
      </c>
      <c r="K1078" s="194" t="s">
        <v>23</v>
      </c>
      <c r="L1078" s="62"/>
      <c r="M1078" s="199" t="s">
        <v>23</v>
      </c>
      <c r="N1078" s="200" t="s">
        <v>45</v>
      </c>
      <c r="O1078" s="43"/>
      <c r="P1078" s="201">
        <f t="shared" si="81"/>
        <v>0</v>
      </c>
      <c r="Q1078" s="201">
        <v>0</v>
      </c>
      <c r="R1078" s="201">
        <f t="shared" si="82"/>
        <v>0</v>
      </c>
      <c r="S1078" s="201">
        <v>0</v>
      </c>
      <c r="T1078" s="202">
        <f t="shared" si="83"/>
        <v>0</v>
      </c>
      <c r="AR1078" s="24" t="s">
        <v>234</v>
      </c>
      <c r="AT1078" s="24" t="s">
        <v>152</v>
      </c>
      <c r="AU1078" s="24" t="s">
        <v>169</v>
      </c>
      <c r="AY1078" s="24" t="s">
        <v>150</v>
      </c>
      <c r="BE1078" s="203">
        <f t="shared" si="84"/>
        <v>0</v>
      </c>
      <c r="BF1078" s="203">
        <f t="shared" si="85"/>
        <v>0</v>
      </c>
      <c r="BG1078" s="203">
        <f t="shared" si="86"/>
        <v>0</v>
      </c>
      <c r="BH1078" s="203">
        <f t="shared" si="87"/>
        <v>0</v>
      </c>
      <c r="BI1078" s="203">
        <f t="shared" si="88"/>
        <v>0</v>
      </c>
      <c r="BJ1078" s="24" t="s">
        <v>158</v>
      </c>
      <c r="BK1078" s="203">
        <f t="shared" si="89"/>
        <v>0</v>
      </c>
      <c r="BL1078" s="24" t="s">
        <v>234</v>
      </c>
      <c r="BM1078" s="24" t="s">
        <v>2151</v>
      </c>
    </row>
    <row r="1079" spans="2:65" s="1" customFormat="1" ht="16.5" customHeight="1">
      <c r="B1079" s="42"/>
      <c r="C1079" s="192" t="s">
        <v>2152</v>
      </c>
      <c r="D1079" s="192" t="s">
        <v>152</v>
      </c>
      <c r="E1079" s="193" t="s">
        <v>2153</v>
      </c>
      <c r="F1079" s="194" t="s">
        <v>2154</v>
      </c>
      <c r="G1079" s="195" t="s">
        <v>277</v>
      </c>
      <c r="H1079" s="196">
        <v>36</v>
      </c>
      <c r="I1079" s="197"/>
      <c r="J1079" s="198">
        <f t="shared" si="80"/>
        <v>0</v>
      </c>
      <c r="K1079" s="194" t="s">
        <v>23</v>
      </c>
      <c r="L1079" s="62"/>
      <c r="M1079" s="199" t="s">
        <v>23</v>
      </c>
      <c r="N1079" s="200" t="s">
        <v>45</v>
      </c>
      <c r="O1079" s="43"/>
      <c r="P1079" s="201">
        <f t="shared" si="81"/>
        <v>0</v>
      </c>
      <c r="Q1079" s="201">
        <v>0</v>
      </c>
      <c r="R1079" s="201">
        <f t="shared" si="82"/>
        <v>0</v>
      </c>
      <c r="S1079" s="201">
        <v>0</v>
      </c>
      <c r="T1079" s="202">
        <f t="shared" si="83"/>
        <v>0</v>
      </c>
      <c r="AR1079" s="24" t="s">
        <v>234</v>
      </c>
      <c r="AT1079" s="24" t="s">
        <v>152</v>
      </c>
      <c r="AU1079" s="24" t="s">
        <v>169</v>
      </c>
      <c r="AY1079" s="24" t="s">
        <v>150</v>
      </c>
      <c r="BE1079" s="203">
        <f t="shared" si="84"/>
        <v>0</v>
      </c>
      <c r="BF1079" s="203">
        <f t="shared" si="85"/>
        <v>0</v>
      </c>
      <c r="BG1079" s="203">
        <f t="shared" si="86"/>
        <v>0</v>
      </c>
      <c r="BH1079" s="203">
        <f t="shared" si="87"/>
        <v>0</v>
      </c>
      <c r="BI1079" s="203">
        <f t="shared" si="88"/>
        <v>0</v>
      </c>
      <c r="BJ1079" s="24" t="s">
        <v>158</v>
      </c>
      <c r="BK1079" s="203">
        <f t="shared" si="89"/>
        <v>0</v>
      </c>
      <c r="BL1079" s="24" t="s">
        <v>234</v>
      </c>
      <c r="BM1079" s="24" t="s">
        <v>2155</v>
      </c>
    </row>
    <row r="1080" spans="2:65" s="1" customFormat="1" ht="16.5" customHeight="1">
      <c r="B1080" s="42"/>
      <c r="C1080" s="192" t="s">
        <v>2156</v>
      </c>
      <c r="D1080" s="192" t="s">
        <v>152</v>
      </c>
      <c r="E1080" s="193" t="s">
        <v>2157</v>
      </c>
      <c r="F1080" s="194" t="s">
        <v>2021</v>
      </c>
      <c r="G1080" s="195" t="s">
        <v>1715</v>
      </c>
      <c r="H1080" s="196">
        <v>1</v>
      </c>
      <c r="I1080" s="197"/>
      <c r="J1080" s="198">
        <f t="shared" si="80"/>
        <v>0</v>
      </c>
      <c r="K1080" s="194" t="s">
        <v>23</v>
      </c>
      <c r="L1080" s="62"/>
      <c r="M1080" s="199" t="s">
        <v>23</v>
      </c>
      <c r="N1080" s="200" t="s">
        <v>45</v>
      </c>
      <c r="O1080" s="43"/>
      <c r="P1080" s="201">
        <f t="shared" si="81"/>
        <v>0</v>
      </c>
      <c r="Q1080" s="201">
        <v>0</v>
      </c>
      <c r="R1080" s="201">
        <f t="shared" si="82"/>
        <v>0</v>
      </c>
      <c r="S1080" s="201">
        <v>0</v>
      </c>
      <c r="T1080" s="202">
        <f t="shared" si="83"/>
        <v>0</v>
      </c>
      <c r="AR1080" s="24" t="s">
        <v>234</v>
      </c>
      <c r="AT1080" s="24" t="s">
        <v>152</v>
      </c>
      <c r="AU1080" s="24" t="s">
        <v>169</v>
      </c>
      <c r="AY1080" s="24" t="s">
        <v>150</v>
      </c>
      <c r="BE1080" s="203">
        <f t="shared" si="84"/>
        <v>0</v>
      </c>
      <c r="BF1080" s="203">
        <f t="shared" si="85"/>
        <v>0</v>
      </c>
      <c r="BG1080" s="203">
        <f t="shared" si="86"/>
        <v>0</v>
      </c>
      <c r="BH1080" s="203">
        <f t="shared" si="87"/>
        <v>0</v>
      </c>
      <c r="BI1080" s="203">
        <f t="shared" si="88"/>
        <v>0</v>
      </c>
      <c r="BJ1080" s="24" t="s">
        <v>158</v>
      </c>
      <c r="BK1080" s="203">
        <f t="shared" si="89"/>
        <v>0</v>
      </c>
      <c r="BL1080" s="24" t="s">
        <v>234</v>
      </c>
      <c r="BM1080" s="24" t="s">
        <v>2158</v>
      </c>
    </row>
    <row r="1081" spans="2:65" s="10" customFormat="1" ht="22.35" customHeight="1">
      <c r="B1081" s="176"/>
      <c r="C1081" s="177"/>
      <c r="D1081" s="178" t="s">
        <v>72</v>
      </c>
      <c r="E1081" s="190" t="s">
        <v>2159</v>
      </c>
      <c r="F1081" s="190" t="s">
        <v>2160</v>
      </c>
      <c r="G1081" s="177"/>
      <c r="H1081" s="177"/>
      <c r="I1081" s="180"/>
      <c r="J1081" s="191">
        <f>BK1081</f>
        <v>0</v>
      </c>
      <c r="K1081" s="177"/>
      <c r="L1081" s="182"/>
      <c r="M1081" s="183"/>
      <c r="N1081" s="184"/>
      <c r="O1081" s="184"/>
      <c r="P1081" s="185">
        <f>SUM(P1082:P1086)</f>
        <v>0</v>
      </c>
      <c r="Q1081" s="184"/>
      <c r="R1081" s="185">
        <f>SUM(R1082:R1086)</f>
        <v>0</v>
      </c>
      <c r="S1081" s="184"/>
      <c r="T1081" s="186">
        <f>SUM(T1082:T1086)</f>
        <v>9.0000000000000011E-3</v>
      </c>
      <c r="AR1081" s="187" t="s">
        <v>158</v>
      </c>
      <c r="AT1081" s="188" t="s">
        <v>72</v>
      </c>
      <c r="AU1081" s="188" t="s">
        <v>158</v>
      </c>
      <c r="AY1081" s="187" t="s">
        <v>150</v>
      </c>
      <c r="BK1081" s="189">
        <f>SUM(BK1082:BK1086)</f>
        <v>0</v>
      </c>
    </row>
    <row r="1082" spans="2:65" s="1" customFormat="1" ht="25.5" customHeight="1">
      <c r="B1082" s="42"/>
      <c r="C1082" s="192" t="s">
        <v>2161</v>
      </c>
      <c r="D1082" s="192" t="s">
        <v>152</v>
      </c>
      <c r="E1082" s="193" t="s">
        <v>2162</v>
      </c>
      <c r="F1082" s="194" t="s">
        <v>2163</v>
      </c>
      <c r="G1082" s="195" t="s">
        <v>277</v>
      </c>
      <c r="H1082" s="196">
        <v>2</v>
      </c>
      <c r="I1082" s="197"/>
      <c r="J1082" s="198">
        <f>ROUND(I1082*H1082,2)</f>
        <v>0</v>
      </c>
      <c r="K1082" s="194" t="s">
        <v>23</v>
      </c>
      <c r="L1082" s="62"/>
      <c r="M1082" s="199" t="s">
        <v>23</v>
      </c>
      <c r="N1082" s="200" t="s">
        <v>45</v>
      </c>
      <c r="O1082" s="43"/>
      <c r="P1082" s="201">
        <f>O1082*H1082</f>
        <v>0</v>
      </c>
      <c r="Q1082" s="201">
        <v>0</v>
      </c>
      <c r="R1082" s="201">
        <f>Q1082*H1082</f>
        <v>0</v>
      </c>
      <c r="S1082" s="201">
        <v>3.0000000000000001E-3</v>
      </c>
      <c r="T1082" s="202">
        <f>S1082*H1082</f>
        <v>6.0000000000000001E-3</v>
      </c>
      <c r="AR1082" s="24" t="s">
        <v>234</v>
      </c>
      <c r="AT1082" s="24" t="s">
        <v>152</v>
      </c>
      <c r="AU1082" s="24" t="s">
        <v>169</v>
      </c>
      <c r="AY1082" s="24" t="s">
        <v>150</v>
      </c>
      <c r="BE1082" s="203">
        <f>IF(N1082="základní",J1082,0)</f>
        <v>0</v>
      </c>
      <c r="BF1082" s="203">
        <f>IF(N1082="snížená",J1082,0)</f>
        <v>0</v>
      </c>
      <c r="BG1082" s="203">
        <f>IF(N1082="zákl. přenesená",J1082,0)</f>
        <v>0</v>
      </c>
      <c r="BH1082" s="203">
        <f>IF(N1082="sníž. přenesená",J1082,0)</f>
        <v>0</v>
      </c>
      <c r="BI1082" s="203">
        <f>IF(N1082="nulová",J1082,0)</f>
        <v>0</v>
      </c>
      <c r="BJ1082" s="24" t="s">
        <v>158</v>
      </c>
      <c r="BK1082" s="203">
        <f>ROUND(I1082*H1082,2)</f>
        <v>0</v>
      </c>
      <c r="BL1082" s="24" t="s">
        <v>234</v>
      </c>
      <c r="BM1082" s="24" t="s">
        <v>2164</v>
      </c>
    </row>
    <row r="1083" spans="2:65" s="1" customFormat="1" ht="16.5" customHeight="1">
      <c r="B1083" s="42"/>
      <c r="C1083" s="192" t="s">
        <v>2165</v>
      </c>
      <c r="D1083" s="192" t="s">
        <v>152</v>
      </c>
      <c r="E1083" s="193" t="s">
        <v>2166</v>
      </c>
      <c r="F1083" s="194" t="s">
        <v>2167</v>
      </c>
      <c r="G1083" s="195" t="s">
        <v>277</v>
      </c>
      <c r="H1083" s="196">
        <v>1</v>
      </c>
      <c r="I1083" s="197"/>
      <c r="J1083" s="198">
        <f>ROUND(I1083*H1083,2)</f>
        <v>0</v>
      </c>
      <c r="K1083" s="194" t="s">
        <v>23</v>
      </c>
      <c r="L1083" s="62"/>
      <c r="M1083" s="199" t="s">
        <v>23</v>
      </c>
      <c r="N1083" s="200" t="s">
        <v>45</v>
      </c>
      <c r="O1083" s="43"/>
      <c r="P1083" s="201">
        <f>O1083*H1083</f>
        <v>0</v>
      </c>
      <c r="Q1083" s="201">
        <v>0</v>
      </c>
      <c r="R1083" s="201">
        <f>Q1083*H1083</f>
        <v>0</v>
      </c>
      <c r="S1083" s="201">
        <v>3.0000000000000001E-3</v>
      </c>
      <c r="T1083" s="202">
        <f>S1083*H1083</f>
        <v>3.0000000000000001E-3</v>
      </c>
      <c r="AR1083" s="24" t="s">
        <v>234</v>
      </c>
      <c r="AT1083" s="24" t="s">
        <v>152</v>
      </c>
      <c r="AU1083" s="24" t="s">
        <v>169</v>
      </c>
      <c r="AY1083" s="24" t="s">
        <v>150</v>
      </c>
      <c r="BE1083" s="203">
        <f>IF(N1083="základní",J1083,0)</f>
        <v>0</v>
      </c>
      <c r="BF1083" s="203">
        <f>IF(N1083="snížená",J1083,0)</f>
        <v>0</v>
      </c>
      <c r="BG1083" s="203">
        <f>IF(N1083="zákl. přenesená",J1083,0)</f>
        <v>0</v>
      </c>
      <c r="BH1083" s="203">
        <f>IF(N1083="sníž. přenesená",J1083,0)</f>
        <v>0</v>
      </c>
      <c r="BI1083" s="203">
        <f>IF(N1083="nulová",J1083,0)</f>
        <v>0</v>
      </c>
      <c r="BJ1083" s="24" t="s">
        <v>158</v>
      </c>
      <c r="BK1083" s="203">
        <f>ROUND(I1083*H1083,2)</f>
        <v>0</v>
      </c>
      <c r="BL1083" s="24" t="s">
        <v>234</v>
      </c>
      <c r="BM1083" s="24" t="s">
        <v>2168</v>
      </c>
    </row>
    <row r="1084" spans="2:65" s="1" customFormat="1" ht="16.5" customHeight="1">
      <c r="B1084" s="42"/>
      <c r="C1084" s="192" t="s">
        <v>2169</v>
      </c>
      <c r="D1084" s="192" t="s">
        <v>152</v>
      </c>
      <c r="E1084" s="193" t="s">
        <v>2170</v>
      </c>
      <c r="F1084" s="194" t="s">
        <v>2171</v>
      </c>
      <c r="G1084" s="195" t="s">
        <v>1715</v>
      </c>
      <c r="H1084" s="196">
        <v>1</v>
      </c>
      <c r="I1084" s="197"/>
      <c r="J1084" s="198">
        <f>ROUND(I1084*H1084,2)</f>
        <v>0</v>
      </c>
      <c r="K1084" s="194" t="s">
        <v>23</v>
      </c>
      <c r="L1084" s="62"/>
      <c r="M1084" s="199" t="s">
        <v>23</v>
      </c>
      <c r="N1084" s="200" t="s">
        <v>45</v>
      </c>
      <c r="O1084" s="43"/>
      <c r="P1084" s="201">
        <f>O1084*H1084</f>
        <v>0</v>
      </c>
      <c r="Q1084" s="201">
        <v>0</v>
      </c>
      <c r="R1084" s="201">
        <f>Q1084*H1084</f>
        <v>0</v>
      </c>
      <c r="S1084" s="201">
        <v>0</v>
      </c>
      <c r="T1084" s="202">
        <f>S1084*H1084</f>
        <v>0</v>
      </c>
      <c r="AR1084" s="24" t="s">
        <v>234</v>
      </c>
      <c r="AT1084" s="24" t="s">
        <v>152</v>
      </c>
      <c r="AU1084" s="24" t="s">
        <v>169</v>
      </c>
      <c r="AY1084" s="24" t="s">
        <v>150</v>
      </c>
      <c r="BE1084" s="203">
        <f>IF(N1084="základní",J1084,0)</f>
        <v>0</v>
      </c>
      <c r="BF1084" s="203">
        <f>IF(N1084="snížená",J1084,0)</f>
        <v>0</v>
      </c>
      <c r="BG1084" s="203">
        <f>IF(N1084="zákl. přenesená",J1084,0)</f>
        <v>0</v>
      </c>
      <c r="BH1084" s="203">
        <f>IF(N1084="sníž. přenesená",J1084,0)</f>
        <v>0</v>
      </c>
      <c r="BI1084" s="203">
        <f>IF(N1084="nulová",J1084,0)</f>
        <v>0</v>
      </c>
      <c r="BJ1084" s="24" t="s">
        <v>158</v>
      </c>
      <c r="BK1084" s="203">
        <f>ROUND(I1084*H1084,2)</f>
        <v>0</v>
      </c>
      <c r="BL1084" s="24" t="s">
        <v>234</v>
      </c>
      <c r="BM1084" s="24" t="s">
        <v>2172</v>
      </c>
    </row>
    <row r="1085" spans="2:65" s="1" customFormat="1" ht="16.5" customHeight="1">
      <c r="B1085" s="42"/>
      <c r="C1085" s="192" t="s">
        <v>2173</v>
      </c>
      <c r="D1085" s="192" t="s">
        <v>152</v>
      </c>
      <c r="E1085" s="193" t="s">
        <v>2174</v>
      </c>
      <c r="F1085" s="194" t="s">
        <v>2073</v>
      </c>
      <c r="G1085" s="195" t="s">
        <v>1715</v>
      </c>
      <c r="H1085" s="196">
        <v>1</v>
      </c>
      <c r="I1085" s="197"/>
      <c r="J1085" s="198">
        <f>ROUND(I1085*H1085,2)</f>
        <v>0</v>
      </c>
      <c r="K1085" s="194" t="s">
        <v>23</v>
      </c>
      <c r="L1085" s="62"/>
      <c r="M1085" s="199" t="s">
        <v>23</v>
      </c>
      <c r="N1085" s="200" t="s">
        <v>45</v>
      </c>
      <c r="O1085" s="43"/>
      <c r="P1085" s="201">
        <f>O1085*H1085</f>
        <v>0</v>
      </c>
      <c r="Q1085" s="201">
        <v>0</v>
      </c>
      <c r="R1085" s="201">
        <f>Q1085*H1085</f>
        <v>0</v>
      </c>
      <c r="S1085" s="201">
        <v>0</v>
      </c>
      <c r="T1085" s="202">
        <f>S1085*H1085</f>
        <v>0</v>
      </c>
      <c r="AR1085" s="24" t="s">
        <v>234</v>
      </c>
      <c r="AT1085" s="24" t="s">
        <v>152</v>
      </c>
      <c r="AU1085" s="24" t="s">
        <v>169</v>
      </c>
      <c r="AY1085" s="24" t="s">
        <v>150</v>
      </c>
      <c r="BE1085" s="203">
        <f>IF(N1085="základní",J1085,0)</f>
        <v>0</v>
      </c>
      <c r="BF1085" s="203">
        <f>IF(N1085="snížená",J1085,0)</f>
        <v>0</v>
      </c>
      <c r="BG1085" s="203">
        <f>IF(N1085="zákl. přenesená",J1085,0)</f>
        <v>0</v>
      </c>
      <c r="BH1085" s="203">
        <f>IF(N1085="sníž. přenesená",J1085,0)</f>
        <v>0</v>
      </c>
      <c r="BI1085" s="203">
        <f>IF(N1085="nulová",J1085,0)</f>
        <v>0</v>
      </c>
      <c r="BJ1085" s="24" t="s">
        <v>158</v>
      </c>
      <c r="BK1085" s="203">
        <f>ROUND(I1085*H1085,2)</f>
        <v>0</v>
      </c>
      <c r="BL1085" s="24" t="s">
        <v>234</v>
      </c>
      <c r="BM1085" s="24" t="s">
        <v>2175</v>
      </c>
    </row>
    <row r="1086" spans="2:65" s="1" customFormat="1" ht="16.5" customHeight="1">
      <c r="B1086" s="42"/>
      <c r="C1086" s="192" t="s">
        <v>2176</v>
      </c>
      <c r="D1086" s="192" t="s">
        <v>152</v>
      </c>
      <c r="E1086" s="193" t="s">
        <v>2177</v>
      </c>
      <c r="F1086" s="194" t="s">
        <v>2178</v>
      </c>
      <c r="G1086" s="195" t="s">
        <v>1715</v>
      </c>
      <c r="H1086" s="196">
        <v>1</v>
      </c>
      <c r="I1086" s="197"/>
      <c r="J1086" s="198">
        <f>ROUND(I1086*H1086,2)</f>
        <v>0</v>
      </c>
      <c r="K1086" s="194" t="s">
        <v>23</v>
      </c>
      <c r="L1086" s="62"/>
      <c r="M1086" s="199" t="s">
        <v>23</v>
      </c>
      <c r="N1086" s="200" t="s">
        <v>45</v>
      </c>
      <c r="O1086" s="43"/>
      <c r="P1086" s="201">
        <f>O1086*H1086</f>
        <v>0</v>
      </c>
      <c r="Q1086" s="201">
        <v>0</v>
      </c>
      <c r="R1086" s="201">
        <f>Q1086*H1086</f>
        <v>0</v>
      </c>
      <c r="S1086" s="201">
        <v>0</v>
      </c>
      <c r="T1086" s="202">
        <f>S1086*H1086</f>
        <v>0</v>
      </c>
      <c r="AR1086" s="24" t="s">
        <v>234</v>
      </c>
      <c r="AT1086" s="24" t="s">
        <v>152</v>
      </c>
      <c r="AU1086" s="24" t="s">
        <v>169</v>
      </c>
      <c r="AY1086" s="24" t="s">
        <v>150</v>
      </c>
      <c r="BE1086" s="203">
        <f>IF(N1086="základní",J1086,0)</f>
        <v>0</v>
      </c>
      <c r="BF1086" s="203">
        <f>IF(N1086="snížená",J1086,0)</f>
        <v>0</v>
      </c>
      <c r="BG1086" s="203">
        <f>IF(N1086="zákl. přenesená",J1086,0)</f>
        <v>0</v>
      </c>
      <c r="BH1086" s="203">
        <f>IF(N1086="sníž. přenesená",J1086,0)</f>
        <v>0</v>
      </c>
      <c r="BI1086" s="203">
        <f>IF(N1086="nulová",J1086,0)</f>
        <v>0</v>
      </c>
      <c r="BJ1086" s="24" t="s">
        <v>158</v>
      </c>
      <c r="BK1086" s="203">
        <f>ROUND(I1086*H1086,2)</f>
        <v>0</v>
      </c>
      <c r="BL1086" s="24" t="s">
        <v>234</v>
      </c>
      <c r="BM1086" s="24" t="s">
        <v>2179</v>
      </c>
    </row>
    <row r="1087" spans="2:65" s="10" customFormat="1" ht="29.85" customHeight="1">
      <c r="B1087" s="176"/>
      <c r="C1087" s="177"/>
      <c r="D1087" s="178" t="s">
        <v>72</v>
      </c>
      <c r="E1087" s="190" t="s">
        <v>2180</v>
      </c>
      <c r="F1087" s="190" t="s">
        <v>2181</v>
      </c>
      <c r="G1087" s="177"/>
      <c r="H1087" s="177"/>
      <c r="I1087" s="180"/>
      <c r="J1087" s="191">
        <f>BK1087</f>
        <v>0</v>
      </c>
      <c r="K1087" s="177"/>
      <c r="L1087" s="182"/>
      <c r="M1087" s="183"/>
      <c r="N1087" s="184"/>
      <c r="O1087" s="184"/>
      <c r="P1087" s="185">
        <f>SUM(P1088:P1094)</f>
        <v>0</v>
      </c>
      <c r="Q1087" s="184"/>
      <c r="R1087" s="185">
        <f>SUM(R1088:R1094)</f>
        <v>5.5999999999999999E-3</v>
      </c>
      <c r="S1087" s="184"/>
      <c r="T1087" s="186">
        <f>SUM(T1088:T1094)</f>
        <v>3.4000000000000002E-2</v>
      </c>
      <c r="AR1087" s="187" t="s">
        <v>158</v>
      </c>
      <c r="AT1087" s="188" t="s">
        <v>72</v>
      </c>
      <c r="AU1087" s="188" t="s">
        <v>78</v>
      </c>
      <c r="AY1087" s="187" t="s">
        <v>150</v>
      </c>
      <c r="BK1087" s="189">
        <f>SUM(BK1088:BK1094)</f>
        <v>0</v>
      </c>
    </row>
    <row r="1088" spans="2:65" s="1" customFormat="1" ht="25.5" customHeight="1">
      <c r="B1088" s="42"/>
      <c r="C1088" s="192" t="s">
        <v>2182</v>
      </c>
      <c r="D1088" s="192" t="s">
        <v>152</v>
      </c>
      <c r="E1088" s="193" t="s">
        <v>2183</v>
      </c>
      <c r="F1088" s="194" t="s">
        <v>2184</v>
      </c>
      <c r="G1088" s="195" t="s">
        <v>277</v>
      </c>
      <c r="H1088" s="196">
        <v>4</v>
      </c>
      <c r="I1088" s="197"/>
      <c r="J1088" s="198">
        <f t="shared" ref="J1088:J1094" si="90">ROUND(I1088*H1088,2)</f>
        <v>0</v>
      </c>
      <c r="K1088" s="194" t="s">
        <v>23</v>
      </c>
      <c r="L1088" s="62"/>
      <c r="M1088" s="199" t="s">
        <v>23</v>
      </c>
      <c r="N1088" s="200" t="s">
        <v>45</v>
      </c>
      <c r="O1088" s="43"/>
      <c r="P1088" s="201">
        <f t="shared" ref="P1088:P1094" si="91">O1088*H1088</f>
        <v>0</v>
      </c>
      <c r="Q1088" s="201">
        <v>1.4E-3</v>
      </c>
      <c r="R1088" s="201">
        <f t="shared" ref="R1088:R1094" si="92">Q1088*H1088</f>
        <v>5.5999999999999999E-3</v>
      </c>
      <c r="S1088" s="201">
        <v>0</v>
      </c>
      <c r="T1088" s="202">
        <f t="shared" ref="T1088:T1094" si="93">S1088*H1088</f>
        <v>0</v>
      </c>
      <c r="AR1088" s="24" t="s">
        <v>234</v>
      </c>
      <c r="AT1088" s="24" t="s">
        <v>152</v>
      </c>
      <c r="AU1088" s="24" t="s">
        <v>158</v>
      </c>
      <c r="AY1088" s="24" t="s">
        <v>150</v>
      </c>
      <c r="BE1088" s="203">
        <f t="shared" ref="BE1088:BE1094" si="94">IF(N1088="základní",J1088,0)</f>
        <v>0</v>
      </c>
      <c r="BF1088" s="203">
        <f t="shared" ref="BF1088:BF1094" si="95">IF(N1088="snížená",J1088,0)</f>
        <v>0</v>
      </c>
      <c r="BG1088" s="203">
        <f t="shared" ref="BG1088:BG1094" si="96">IF(N1088="zákl. přenesená",J1088,0)</f>
        <v>0</v>
      </c>
      <c r="BH1088" s="203">
        <f t="shared" ref="BH1088:BH1094" si="97">IF(N1088="sníž. přenesená",J1088,0)</f>
        <v>0</v>
      </c>
      <c r="BI1088" s="203">
        <f t="shared" ref="BI1088:BI1094" si="98">IF(N1088="nulová",J1088,0)</f>
        <v>0</v>
      </c>
      <c r="BJ1088" s="24" t="s">
        <v>158</v>
      </c>
      <c r="BK1088" s="203">
        <f t="shared" ref="BK1088:BK1094" si="99">ROUND(I1088*H1088,2)</f>
        <v>0</v>
      </c>
      <c r="BL1088" s="24" t="s">
        <v>234</v>
      </c>
      <c r="BM1088" s="24" t="s">
        <v>2185</v>
      </c>
    </row>
    <row r="1089" spans="2:65" s="1" customFormat="1" ht="16.5" customHeight="1">
      <c r="B1089" s="42"/>
      <c r="C1089" s="192" t="s">
        <v>2186</v>
      </c>
      <c r="D1089" s="192" t="s">
        <v>152</v>
      </c>
      <c r="E1089" s="193" t="s">
        <v>2187</v>
      </c>
      <c r="F1089" s="194" t="s">
        <v>2188</v>
      </c>
      <c r="G1089" s="195" t="s">
        <v>277</v>
      </c>
      <c r="H1089" s="196">
        <v>4</v>
      </c>
      <c r="I1089" s="197"/>
      <c r="J1089" s="198">
        <f t="shared" si="90"/>
        <v>0</v>
      </c>
      <c r="K1089" s="194" t="s">
        <v>23</v>
      </c>
      <c r="L1089" s="62"/>
      <c r="M1089" s="199" t="s">
        <v>23</v>
      </c>
      <c r="N1089" s="200" t="s">
        <v>45</v>
      </c>
      <c r="O1089" s="43"/>
      <c r="P1089" s="201">
        <f t="shared" si="91"/>
        <v>0</v>
      </c>
      <c r="Q1089" s="201">
        <v>0</v>
      </c>
      <c r="R1089" s="201">
        <f t="shared" si="92"/>
        <v>0</v>
      </c>
      <c r="S1089" s="201">
        <v>0</v>
      </c>
      <c r="T1089" s="202">
        <f t="shared" si="93"/>
        <v>0</v>
      </c>
      <c r="AR1089" s="24" t="s">
        <v>234</v>
      </c>
      <c r="AT1089" s="24" t="s">
        <v>152</v>
      </c>
      <c r="AU1089" s="24" t="s">
        <v>158</v>
      </c>
      <c r="AY1089" s="24" t="s">
        <v>150</v>
      </c>
      <c r="BE1089" s="203">
        <f t="shared" si="94"/>
        <v>0</v>
      </c>
      <c r="BF1089" s="203">
        <f t="shared" si="95"/>
        <v>0</v>
      </c>
      <c r="BG1089" s="203">
        <f t="shared" si="96"/>
        <v>0</v>
      </c>
      <c r="BH1089" s="203">
        <f t="shared" si="97"/>
        <v>0</v>
      </c>
      <c r="BI1089" s="203">
        <f t="shared" si="98"/>
        <v>0</v>
      </c>
      <c r="BJ1089" s="24" t="s">
        <v>158</v>
      </c>
      <c r="BK1089" s="203">
        <f t="shared" si="99"/>
        <v>0</v>
      </c>
      <c r="BL1089" s="24" t="s">
        <v>234</v>
      </c>
      <c r="BM1089" s="24" t="s">
        <v>2189</v>
      </c>
    </row>
    <row r="1090" spans="2:65" s="1" customFormat="1" ht="25.5" customHeight="1">
      <c r="B1090" s="42"/>
      <c r="C1090" s="192" t="s">
        <v>2190</v>
      </c>
      <c r="D1090" s="192" t="s">
        <v>152</v>
      </c>
      <c r="E1090" s="193" t="s">
        <v>2191</v>
      </c>
      <c r="F1090" s="194" t="s">
        <v>2192</v>
      </c>
      <c r="G1090" s="195" t="s">
        <v>330</v>
      </c>
      <c r="H1090" s="196">
        <v>23</v>
      </c>
      <c r="I1090" s="197"/>
      <c r="J1090" s="198">
        <f t="shared" si="90"/>
        <v>0</v>
      </c>
      <c r="K1090" s="194" t="s">
        <v>23</v>
      </c>
      <c r="L1090" s="62"/>
      <c r="M1090" s="199" t="s">
        <v>23</v>
      </c>
      <c r="N1090" s="200" t="s">
        <v>45</v>
      </c>
      <c r="O1090" s="43"/>
      <c r="P1090" s="201">
        <f t="shared" si="91"/>
        <v>0</v>
      </c>
      <c r="Q1090" s="201">
        <v>0</v>
      </c>
      <c r="R1090" s="201">
        <f t="shared" si="92"/>
        <v>0</v>
      </c>
      <c r="S1090" s="201">
        <v>0</v>
      </c>
      <c r="T1090" s="202">
        <f t="shared" si="93"/>
        <v>0</v>
      </c>
      <c r="AR1090" s="24" t="s">
        <v>234</v>
      </c>
      <c r="AT1090" s="24" t="s">
        <v>152</v>
      </c>
      <c r="AU1090" s="24" t="s">
        <v>158</v>
      </c>
      <c r="AY1090" s="24" t="s">
        <v>150</v>
      </c>
      <c r="BE1090" s="203">
        <f t="shared" si="94"/>
        <v>0</v>
      </c>
      <c r="BF1090" s="203">
        <f t="shared" si="95"/>
        <v>0</v>
      </c>
      <c r="BG1090" s="203">
        <f t="shared" si="96"/>
        <v>0</v>
      </c>
      <c r="BH1090" s="203">
        <f t="shared" si="97"/>
        <v>0</v>
      </c>
      <c r="BI1090" s="203">
        <f t="shared" si="98"/>
        <v>0</v>
      </c>
      <c r="BJ1090" s="24" t="s">
        <v>158</v>
      </c>
      <c r="BK1090" s="203">
        <f t="shared" si="99"/>
        <v>0</v>
      </c>
      <c r="BL1090" s="24" t="s">
        <v>234</v>
      </c>
      <c r="BM1090" s="24" t="s">
        <v>2193</v>
      </c>
    </row>
    <row r="1091" spans="2:65" s="1" customFormat="1" ht="25.5" customHeight="1">
      <c r="B1091" s="42"/>
      <c r="C1091" s="192" t="s">
        <v>2194</v>
      </c>
      <c r="D1091" s="192" t="s">
        <v>152</v>
      </c>
      <c r="E1091" s="193" t="s">
        <v>2195</v>
      </c>
      <c r="F1091" s="194" t="s">
        <v>2196</v>
      </c>
      <c r="G1091" s="195" t="s">
        <v>330</v>
      </c>
      <c r="H1091" s="196">
        <v>6</v>
      </c>
      <c r="I1091" s="197"/>
      <c r="J1091" s="198">
        <f t="shared" si="90"/>
        <v>0</v>
      </c>
      <c r="K1091" s="194" t="s">
        <v>23</v>
      </c>
      <c r="L1091" s="62"/>
      <c r="M1091" s="199" t="s">
        <v>23</v>
      </c>
      <c r="N1091" s="200" t="s">
        <v>45</v>
      </c>
      <c r="O1091" s="43"/>
      <c r="P1091" s="201">
        <f t="shared" si="91"/>
        <v>0</v>
      </c>
      <c r="Q1091" s="201">
        <v>0</v>
      </c>
      <c r="R1091" s="201">
        <f t="shared" si="92"/>
        <v>0</v>
      </c>
      <c r="S1091" s="201">
        <v>0</v>
      </c>
      <c r="T1091" s="202">
        <f t="shared" si="93"/>
        <v>0</v>
      </c>
      <c r="AR1091" s="24" t="s">
        <v>234</v>
      </c>
      <c r="AT1091" s="24" t="s">
        <v>152</v>
      </c>
      <c r="AU1091" s="24" t="s">
        <v>158</v>
      </c>
      <c r="AY1091" s="24" t="s">
        <v>150</v>
      </c>
      <c r="BE1091" s="203">
        <f t="shared" si="94"/>
        <v>0</v>
      </c>
      <c r="BF1091" s="203">
        <f t="shared" si="95"/>
        <v>0</v>
      </c>
      <c r="BG1091" s="203">
        <f t="shared" si="96"/>
        <v>0</v>
      </c>
      <c r="BH1091" s="203">
        <f t="shared" si="97"/>
        <v>0</v>
      </c>
      <c r="BI1091" s="203">
        <f t="shared" si="98"/>
        <v>0</v>
      </c>
      <c r="BJ1091" s="24" t="s">
        <v>158</v>
      </c>
      <c r="BK1091" s="203">
        <f t="shared" si="99"/>
        <v>0</v>
      </c>
      <c r="BL1091" s="24" t="s">
        <v>234</v>
      </c>
      <c r="BM1091" s="24" t="s">
        <v>2197</v>
      </c>
    </row>
    <row r="1092" spans="2:65" s="1" customFormat="1" ht="16.5" customHeight="1">
      <c r="B1092" s="42"/>
      <c r="C1092" s="192" t="s">
        <v>2198</v>
      </c>
      <c r="D1092" s="192" t="s">
        <v>152</v>
      </c>
      <c r="E1092" s="193" t="s">
        <v>2199</v>
      </c>
      <c r="F1092" s="194" t="s">
        <v>2200</v>
      </c>
      <c r="G1092" s="195" t="s">
        <v>1715</v>
      </c>
      <c r="H1092" s="196">
        <v>1</v>
      </c>
      <c r="I1092" s="197"/>
      <c r="J1092" s="198">
        <f t="shared" si="90"/>
        <v>0</v>
      </c>
      <c r="K1092" s="194" t="s">
        <v>23</v>
      </c>
      <c r="L1092" s="62"/>
      <c r="M1092" s="199" t="s">
        <v>23</v>
      </c>
      <c r="N1092" s="200" t="s">
        <v>45</v>
      </c>
      <c r="O1092" s="43"/>
      <c r="P1092" s="201">
        <f t="shared" si="91"/>
        <v>0</v>
      </c>
      <c r="Q1092" s="201">
        <v>0</v>
      </c>
      <c r="R1092" s="201">
        <f t="shared" si="92"/>
        <v>0</v>
      </c>
      <c r="S1092" s="201">
        <v>0</v>
      </c>
      <c r="T1092" s="202">
        <f t="shared" si="93"/>
        <v>0</v>
      </c>
      <c r="AR1092" s="24" t="s">
        <v>234</v>
      </c>
      <c r="AT1092" s="24" t="s">
        <v>152</v>
      </c>
      <c r="AU1092" s="24" t="s">
        <v>158</v>
      </c>
      <c r="AY1092" s="24" t="s">
        <v>150</v>
      </c>
      <c r="BE1092" s="203">
        <f t="shared" si="94"/>
        <v>0</v>
      </c>
      <c r="BF1092" s="203">
        <f t="shared" si="95"/>
        <v>0</v>
      </c>
      <c r="BG1092" s="203">
        <f t="shared" si="96"/>
        <v>0</v>
      </c>
      <c r="BH1092" s="203">
        <f t="shared" si="97"/>
        <v>0</v>
      </c>
      <c r="BI1092" s="203">
        <f t="shared" si="98"/>
        <v>0</v>
      </c>
      <c r="BJ1092" s="24" t="s">
        <v>158</v>
      </c>
      <c r="BK1092" s="203">
        <f t="shared" si="99"/>
        <v>0</v>
      </c>
      <c r="BL1092" s="24" t="s">
        <v>234</v>
      </c>
      <c r="BM1092" s="24" t="s">
        <v>2201</v>
      </c>
    </row>
    <row r="1093" spans="2:65" s="1" customFormat="1" ht="16.5" customHeight="1">
      <c r="B1093" s="42"/>
      <c r="C1093" s="192" t="s">
        <v>2202</v>
      </c>
      <c r="D1093" s="192" t="s">
        <v>152</v>
      </c>
      <c r="E1093" s="193" t="s">
        <v>2203</v>
      </c>
      <c r="F1093" s="194" t="s">
        <v>2204</v>
      </c>
      <c r="G1093" s="195" t="s">
        <v>277</v>
      </c>
      <c r="H1093" s="196">
        <v>1</v>
      </c>
      <c r="I1093" s="197"/>
      <c r="J1093" s="198">
        <f t="shared" si="90"/>
        <v>0</v>
      </c>
      <c r="K1093" s="194" t="s">
        <v>23</v>
      </c>
      <c r="L1093" s="62"/>
      <c r="M1093" s="199" t="s">
        <v>23</v>
      </c>
      <c r="N1093" s="200" t="s">
        <v>45</v>
      </c>
      <c r="O1093" s="43"/>
      <c r="P1093" s="201">
        <f t="shared" si="91"/>
        <v>0</v>
      </c>
      <c r="Q1093" s="201">
        <v>0</v>
      </c>
      <c r="R1093" s="201">
        <f t="shared" si="92"/>
        <v>0</v>
      </c>
      <c r="S1093" s="201">
        <v>3.4000000000000002E-2</v>
      </c>
      <c r="T1093" s="202">
        <f t="shared" si="93"/>
        <v>3.4000000000000002E-2</v>
      </c>
      <c r="AR1093" s="24" t="s">
        <v>234</v>
      </c>
      <c r="AT1093" s="24" t="s">
        <v>152</v>
      </c>
      <c r="AU1093" s="24" t="s">
        <v>158</v>
      </c>
      <c r="AY1093" s="24" t="s">
        <v>150</v>
      </c>
      <c r="BE1093" s="203">
        <f t="shared" si="94"/>
        <v>0</v>
      </c>
      <c r="BF1093" s="203">
        <f t="shared" si="95"/>
        <v>0</v>
      </c>
      <c r="BG1093" s="203">
        <f t="shared" si="96"/>
        <v>0</v>
      </c>
      <c r="BH1093" s="203">
        <f t="shared" si="97"/>
        <v>0</v>
      </c>
      <c r="BI1093" s="203">
        <f t="shared" si="98"/>
        <v>0</v>
      </c>
      <c r="BJ1093" s="24" t="s">
        <v>158</v>
      </c>
      <c r="BK1093" s="203">
        <f t="shared" si="99"/>
        <v>0</v>
      </c>
      <c r="BL1093" s="24" t="s">
        <v>234</v>
      </c>
      <c r="BM1093" s="24" t="s">
        <v>2205</v>
      </c>
    </row>
    <row r="1094" spans="2:65" s="1" customFormat="1" ht="16.5" customHeight="1">
      <c r="B1094" s="42"/>
      <c r="C1094" s="192" t="s">
        <v>2206</v>
      </c>
      <c r="D1094" s="192" t="s">
        <v>152</v>
      </c>
      <c r="E1094" s="193" t="s">
        <v>2207</v>
      </c>
      <c r="F1094" s="194" t="s">
        <v>2208</v>
      </c>
      <c r="G1094" s="195" t="s">
        <v>1401</v>
      </c>
      <c r="H1094" s="258"/>
      <c r="I1094" s="197"/>
      <c r="J1094" s="198">
        <f t="shared" si="90"/>
        <v>0</v>
      </c>
      <c r="K1094" s="194" t="s">
        <v>156</v>
      </c>
      <c r="L1094" s="62"/>
      <c r="M1094" s="199" t="s">
        <v>23</v>
      </c>
      <c r="N1094" s="200" t="s">
        <v>45</v>
      </c>
      <c r="O1094" s="43"/>
      <c r="P1094" s="201">
        <f t="shared" si="91"/>
        <v>0</v>
      </c>
      <c r="Q1094" s="201">
        <v>0</v>
      </c>
      <c r="R1094" s="201">
        <f t="shared" si="92"/>
        <v>0</v>
      </c>
      <c r="S1094" s="201">
        <v>0</v>
      </c>
      <c r="T1094" s="202">
        <f t="shared" si="93"/>
        <v>0</v>
      </c>
      <c r="AR1094" s="24" t="s">
        <v>234</v>
      </c>
      <c r="AT1094" s="24" t="s">
        <v>152</v>
      </c>
      <c r="AU1094" s="24" t="s">
        <v>158</v>
      </c>
      <c r="AY1094" s="24" t="s">
        <v>150</v>
      </c>
      <c r="BE1094" s="203">
        <f t="shared" si="94"/>
        <v>0</v>
      </c>
      <c r="BF1094" s="203">
        <f t="shared" si="95"/>
        <v>0</v>
      </c>
      <c r="BG1094" s="203">
        <f t="shared" si="96"/>
        <v>0</v>
      </c>
      <c r="BH1094" s="203">
        <f t="shared" si="97"/>
        <v>0</v>
      </c>
      <c r="BI1094" s="203">
        <f t="shared" si="98"/>
        <v>0</v>
      </c>
      <c r="BJ1094" s="24" t="s">
        <v>158</v>
      </c>
      <c r="BK1094" s="203">
        <f t="shared" si="99"/>
        <v>0</v>
      </c>
      <c r="BL1094" s="24" t="s">
        <v>234</v>
      </c>
      <c r="BM1094" s="24" t="s">
        <v>2209</v>
      </c>
    </row>
    <row r="1095" spans="2:65" s="10" customFormat="1" ht="29.85" customHeight="1">
      <c r="B1095" s="176"/>
      <c r="C1095" s="177"/>
      <c r="D1095" s="178" t="s">
        <v>72</v>
      </c>
      <c r="E1095" s="190" t="s">
        <v>2210</v>
      </c>
      <c r="F1095" s="190" t="s">
        <v>2211</v>
      </c>
      <c r="G1095" s="177"/>
      <c r="H1095" s="177"/>
      <c r="I1095" s="180"/>
      <c r="J1095" s="191">
        <f>BK1095</f>
        <v>0</v>
      </c>
      <c r="K1095" s="177"/>
      <c r="L1095" s="182"/>
      <c r="M1095" s="183"/>
      <c r="N1095" s="184"/>
      <c r="O1095" s="184"/>
      <c r="P1095" s="185">
        <f>SUM(P1096:P1099)</f>
        <v>0</v>
      </c>
      <c r="Q1095" s="184"/>
      <c r="R1095" s="185">
        <f>SUM(R1096:R1099)</f>
        <v>0</v>
      </c>
      <c r="S1095" s="184"/>
      <c r="T1095" s="186">
        <f>SUM(T1096:T1099)</f>
        <v>0.51386000000000009</v>
      </c>
      <c r="AR1095" s="187" t="s">
        <v>158</v>
      </c>
      <c r="AT1095" s="188" t="s">
        <v>72</v>
      </c>
      <c r="AU1095" s="188" t="s">
        <v>78</v>
      </c>
      <c r="AY1095" s="187" t="s">
        <v>150</v>
      </c>
      <c r="BK1095" s="189">
        <f>SUM(BK1096:BK1099)</f>
        <v>0</v>
      </c>
    </row>
    <row r="1096" spans="2:65" s="1" customFormat="1" ht="16.5" customHeight="1">
      <c r="B1096" s="42"/>
      <c r="C1096" s="192" t="s">
        <v>2212</v>
      </c>
      <c r="D1096" s="192" t="s">
        <v>152</v>
      </c>
      <c r="E1096" s="193" t="s">
        <v>2213</v>
      </c>
      <c r="F1096" s="194" t="s">
        <v>2214</v>
      </c>
      <c r="G1096" s="195" t="s">
        <v>172</v>
      </c>
      <c r="H1096" s="196">
        <v>1</v>
      </c>
      <c r="I1096" s="197"/>
      <c r="J1096" s="198">
        <f>ROUND(I1096*H1096,2)</f>
        <v>0</v>
      </c>
      <c r="K1096" s="194" t="s">
        <v>156</v>
      </c>
      <c r="L1096" s="62"/>
      <c r="M1096" s="199" t="s">
        <v>23</v>
      </c>
      <c r="N1096" s="200" t="s">
        <v>45</v>
      </c>
      <c r="O1096" s="43"/>
      <c r="P1096" s="201">
        <f>O1096*H1096</f>
        <v>0</v>
      </c>
      <c r="Q1096" s="201">
        <v>0</v>
      </c>
      <c r="R1096" s="201">
        <f>Q1096*H1096</f>
        <v>0</v>
      </c>
      <c r="S1096" s="201">
        <v>1.336E-2</v>
      </c>
      <c r="T1096" s="202">
        <f>S1096*H1096</f>
        <v>1.336E-2</v>
      </c>
      <c r="AR1096" s="24" t="s">
        <v>234</v>
      </c>
      <c r="AT1096" s="24" t="s">
        <v>152</v>
      </c>
      <c r="AU1096" s="24" t="s">
        <v>158</v>
      </c>
      <c r="AY1096" s="24" t="s">
        <v>150</v>
      </c>
      <c r="BE1096" s="203">
        <f>IF(N1096="základní",J1096,0)</f>
        <v>0</v>
      </c>
      <c r="BF1096" s="203">
        <f>IF(N1096="snížená",J1096,0)</f>
        <v>0</v>
      </c>
      <c r="BG1096" s="203">
        <f>IF(N1096="zákl. přenesená",J1096,0)</f>
        <v>0</v>
      </c>
      <c r="BH1096" s="203">
        <f>IF(N1096="sníž. přenesená",J1096,0)</f>
        <v>0</v>
      </c>
      <c r="BI1096" s="203">
        <f>IF(N1096="nulová",J1096,0)</f>
        <v>0</v>
      </c>
      <c r="BJ1096" s="24" t="s">
        <v>158</v>
      </c>
      <c r="BK1096" s="203">
        <f>ROUND(I1096*H1096,2)</f>
        <v>0</v>
      </c>
      <c r="BL1096" s="24" t="s">
        <v>234</v>
      </c>
      <c r="BM1096" s="24" t="s">
        <v>2215</v>
      </c>
    </row>
    <row r="1097" spans="2:65" s="11" customFormat="1" ht="13.5">
      <c r="B1097" s="204"/>
      <c r="C1097" s="205"/>
      <c r="D1097" s="206" t="s">
        <v>160</v>
      </c>
      <c r="E1097" s="207" t="s">
        <v>23</v>
      </c>
      <c r="F1097" s="208" t="s">
        <v>2216</v>
      </c>
      <c r="G1097" s="205"/>
      <c r="H1097" s="209">
        <v>1</v>
      </c>
      <c r="I1097" s="210"/>
      <c r="J1097" s="205"/>
      <c r="K1097" s="205"/>
      <c r="L1097" s="211"/>
      <c r="M1097" s="212"/>
      <c r="N1097" s="213"/>
      <c r="O1097" s="213"/>
      <c r="P1097" s="213"/>
      <c r="Q1097" s="213"/>
      <c r="R1097" s="213"/>
      <c r="S1097" s="213"/>
      <c r="T1097" s="214"/>
      <c r="AT1097" s="215" t="s">
        <v>160</v>
      </c>
      <c r="AU1097" s="215" t="s">
        <v>158</v>
      </c>
      <c r="AV1097" s="11" t="s">
        <v>158</v>
      </c>
      <c r="AW1097" s="11" t="s">
        <v>36</v>
      </c>
      <c r="AX1097" s="11" t="s">
        <v>78</v>
      </c>
      <c r="AY1097" s="215" t="s">
        <v>150</v>
      </c>
    </row>
    <row r="1098" spans="2:65" s="1" customFormat="1" ht="25.5" customHeight="1">
      <c r="B1098" s="42"/>
      <c r="C1098" s="192" t="s">
        <v>2217</v>
      </c>
      <c r="D1098" s="192" t="s">
        <v>152</v>
      </c>
      <c r="E1098" s="193" t="s">
        <v>2218</v>
      </c>
      <c r="F1098" s="194" t="s">
        <v>2219</v>
      </c>
      <c r="G1098" s="195" t="s">
        <v>172</v>
      </c>
      <c r="H1098" s="196">
        <v>14.3</v>
      </c>
      <c r="I1098" s="197"/>
      <c r="J1098" s="198">
        <f>ROUND(I1098*H1098,2)</f>
        <v>0</v>
      </c>
      <c r="K1098" s="194" t="s">
        <v>23</v>
      </c>
      <c r="L1098" s="62"/>
      <c r="M1098" s="199" t="s">
        <v>23</v>
      </c>
      <c r="N1098" s="200" t="s">
        <v>45</v>
      </c>
      <c r="O1098" s="43"/>
      <c r="P1098" s="201">
        <f>O1098*H1098</f>
        <v>0</v>
      </c>
      <c r="Q1098" s="201">
        <v>0</v>
      </c>
      <c r="R1098" s="201">
        <f>Q1098*H1098</f>
        <v>0</v>
      </c>
      <c r="S1098" s="201">
        <v>3.5000000000000003E-2</v>
      </c>
      <c r="T1098" s="202">
        <f>S1098*H1098</f>
        <v>0.50050000000000006</v>
      </c>
      <c r="AR1098" s="24" t="s">
        <v>234</v>
      </c>
      <c r="AT1098" s="24" t="s">
        <v>152</v>
      </c>
      <c r="AU1098" s="24" t="s">
        <v>158</v>
      </c>
      <c r="AY1098" s="24" t="s">
        <v>150</v>
      </c>
      <c r="BE1098" s="203">
        <f>IF(N1098="základní",J1098,0)</f>
        <v>0</v>
      </c>
      <c r="BF1098" s="203">
        <f>IF(N1098="snížená",J1098,0)</f>
        <v>0</v>
      </c>
      <c r="BG1098" s="203">
        <f>IF(N1098="zákl. přenesená",J1098,0)</f>
        <v>0</v>
      </c>
      <c r="BH1098" s="203">
        <f>IF(N1098="sníž. přenesená",J1098,0)</f>
        <v>0</v>
      </c>
      <c r="BI1098" s="203">
        <f>IF(N1098="nulová",J1098,0)</f>
        <v>0</v>
      </c>
      <c r="BJ1098" s="24" t="s">
        <v>158</v>
      </c>
      <c r="BK1098" s="203">
        <f>ROUND(I1098*H1098,2)</f>
        <v>0</v>
      </c>
      <c r="BL1098" s="24" t="s">
        <v>234</v>
      </c>
      <c r="BM1098" s="24" t="s">
        <v>2220</v>
      </c>
    </row>
    <row r="1099" spans="2:65" s="11" customFormat="1" ht="13.5">
      <c r="B1099" s="204"/>
      <c r="C1099" s="205"/>
      <c r="D1099" s="206" t="s">
        <v>160</v>
      </c>
      <c r="E1099" s="207" t="s">
        <v>23</v>
      </c>
      <c r="F1099" s="208" t="s">
        <v>2221</v>
      </c>
      <c r="G1099" s="205"/>
      <c r="H1099" s="209">
        <v>14.3</v>
      </c>
      <c r="I1099" s="210"/>
      <c r="J1099" s="205"/>
      <c r="K1099" s="205"/>
      <c r="L1099" s="211"/>
      <c r="M1099" s="212"/>
      <c r="N1099" s="213"/>
      <c r="O1099" s="213"/>
      <c r="P1099" s="213"/>
      <c r="Q1099" s="213"/>
      <c r="R1099" s="213"/>
      <c r="S1099" s="213"/>
      <c r="T1099" s="214"/>
      <c r="AT1099" s="215" t="s">
        <v>160</v>
      </c>
      <c r="AU1099" s="215" t="s">
        <v>158</v>
      </c>
      <c r="AV1099" s="11" t="s">
        <v>158</v>
      </c>
      <c r="AW1099" s="11" t="s">
        <v>36</v>
      </c>
      <c r="AX1099" s="11" t="s">
        <v>78</v>
      </c>
      <c r="AY1099" s="215" t="s">
        <v>150</v>
      </c>
    </row>
    <row r="1100" spans="2:65" s="10" customFormat="1" ht="29.85" customHeight="1">
      <c r="B1100" s="176"/>
      <c r="C1100" s="177"/>
      <c r="D1100" s="178" t="s">
        <v>72</v>
      </c>
      <c r="E1100" s="190" t="s">
        <v>2222</v>
      </c>
      <c r="F1100" s="190" t="s">
        <v>2223</v>
      </c>
      <c r="G1100" s="177"/>
      <c r="H1100" s="177"/>
      <c r="I1100" s="180"/>
      <c r="J1100" s="191">
        <f>BK1100</f>
        <v>0</v>
      </c>
      <c r="K1100" s="177"/>
      <c r="L1100" s="182"/>
      <c r="M1100" s="183"/>
      <c r="N1100" s="184"/>
      <c r="O1100" s="184"/>
      <c r="P1100" s="185">
        <f>SUM(P1101:P1174)</f>
        <v>0</v>
      </c>
      <c r="Q1100" s="184"/>
      <c r="R1100" s="185">
        <f>SUM(R1101:R1174)</f>
        <v>6.1554101399999999</v>
      </c>
      <c r="S1100" s="184"/>
      <c r="T1100" s="186">
        <f>SUM(T1101:T1174)</f>
        <v>2.4883961999999999</v>
      </c>
      <c r="AR1100" s="187" t="s">
        <v>158</v>
      </c>
      <c r="AT1100" s="188" t="s">
        <v>72</v>
      </c>
      <c r="AU1100" s="188" t="s">
        <v>78</v>
      </c>
      <c r="AY1100" s="187" t="s">
        <v>150</v>
      </c>
      <c r="BK1100" s="189">
        <f>SUM(BK1101:BK1174)</f>
        <v>0</v>
      </c>
    </row>
    <row r="1101" spans="2:65" s="1" customFormat="1" ht="25.5" customHeight="1">
      <c r="B1101" s="42"/>
      <c r="C1101" s="192" t="s">
        <v>2224</v>
      </c>
      <c r="D1101" s="192" t="s">
        <v>152</v>
      </c>
      <c r="E1101" s="193" t="s">
        <v>2225</v>
      </c>
      <c r="F1101" s="194" t="s">
        <v>2226</v>
      </c>
      <c r="G1101" s="195" t="s">
        <v>172</v>
      </c>
      <c r="H1101" s="196">
        <v>6.8</v>
      </c>
      <c r="I1101" s="197"/>
      <c r="J1101" s="198">
        <f>ROUND(I1101*H1101,2)</f>
        <v>0</v>
      </c>
      <c r="K1101" s="194" t="s">
        <v>156</v>
      </c>
      <c r="L1101" s="62"/>
      <c r="M1101" s="199" t="s">
        <v>23</v>
      </c>
      <c r="N1101" s="200" t="s">
        <v>45</v>
      </c>
      <c r="O1101" s="43"/>
      <c r="P1101" s="201">
        <f>O1101*H1101</f>
        <v>0</v>
      </c>
      <c r="Q1101" s="201">
        <v>0</v>
      </c>
      <c r="R1101" s="201">
        <f>Q1101*H1101</f>
        <v>0</v>
      </c>
      <c r="S1101" s="201">
        <v>3.175E-2</v>
      </c>
      <c r="T1101" s="202">
        <f>S1101*H1101</f>
        <v>0.21590000000000001</v>
      </c>
      <c r="AR1101" s="24" t="s">
        <v>234</v>
      </c>
      <c r="AT1101" s="24" t="s">
        <v>152</v>
      </c>
      <c r="AU1101" s="24" t="s">
        <v>158</v>
      </c>
      <c r="AY1101" s="24" t="s">
        <v>150</v>
      </c>
      <c r="BE1101" s="203">
        <f>IF(N1101="základní",J1101,0)</f>
        <v>0</v>
      </c>
      <c r="BF1101" s="203">
        <f>IF(N1101="snížená",J1101,0)</f>
        <v>0</v>
      </c>
      <c r="BG1101" s="203">
        <f>IF(N1101="zákl. přenesená",J1101,0)</f>
        <v>0</v>
      </c>
      <c r="BH1101" s="203">
        <f>IF(N1101="sníž. přenesená",J1101,0)</f>
        <v>0</v>
      </c>
      <c r="BI1101" s="203">
        <f>IF(N1101="nulová",J1101,0)</f>
        <v>0</v>
      </c>
      <c r="BJ1101" s="24" t="s">
        <v>158</v>
      </c>
      <c r="BK1101" s="203">
        <f>ROUND(I1101*H1101,2)</f>
        <v>0</v>
      </c>
      <c r="BL1101" s="24" t="s">
        <v>234</v>
      </c>
      <c r="BM1101" s="24" t="s">
        <v>2227</v>
      </c>
    </row>
    <row r="1102" spans="2:65" s="11" customFormat="1" ht="13.5">
      <c r="B1102" s="204"/>
      <c r="C1102" s="205"/>
      <c r="D1102" s="206" t="s">
        <v>160</v>
      </c>
      <c r="E1102" s="207" t="s">
        <v>23</v>
      </c>
      <c r="F1102" s="208" t="s">
        <v>2228</v>
      </c>
      <c r="G1102" s="205"/>
      <c r="H1102" s="209">
        <v>6.8</v>
      </c>
      <c r="I1102" s="210"/>
      <c r="J1102" s="205"/>
      <c r="K1102" s="205"/>
      <c r="L1102" s="211"/>
      <c r="M1102" s="212"/>
      <c r="N1102" s="213"/>
      <c r="O1102" s="213"/>
      <c r="P1102" s="213"/>
      <c r="Q1102" s="213"/>
      <c r="R1102" s="213"/>
      <c r="S1102" s="213"/>
      <c r="T1102" s="214"/>
      <c r="AT1102" s="215" t="s">
        <v>160</v>
      </c>
      <c r="AU1102" s="215" t="s">
        <v>158</v>
      </c>
      <c r="AV1102" s="11" t="s">
        <v>158</v>
      </c>
      <c r="AW1102" s="11" t="s">
        <v>36</v>
      </c>
      <c r="AX1102" s="11" t="s">
        <v>78</v>
      </c>
      <c r="AY1102" s="215" t="s">
        <v>150</v>
      </c>
    </row>
    <row r="1103" spans="2:65" s="1" customFormat="1" ht="25.5" customHeight="1">
      <c r="B1103" s="42"/>
      <c r="C1103" s="192" t="s">
        <v>2229</v>
      </c>
      <c r="D1103" s="192" t="s">
        <v>152</v>
      </c>
      <c r="E1103" s="193" t="s">
        <v>2230</v>
      </c>
      <c r="F1103" s="194" t="s">
        <v>2231</v>
      </c>
      <c r="G1103" s="195" t="s">
        <v>172</v>
      </c>
      <c r="H1103" s="196">
        <v>10.353999999999999</v>
      </c>
      <c r="I1103" s="197"/>
      <c r="J1103" s="198">
        <f>ROUND(I1103*H1103,2)</f>
        <v>0</v>
      </c>
      <c r="K1103" s="194" t="s">
        <v>23</v>
      </c>
      <c r="L1103" s="62"/>
      <c r="M1103" s="199" t="s">
        <v>23</v>
      </c>
      <c r="N1103" s="200" t="s">
        <v>45</v>
      </c>
      <c r="O1103" s="43"/>
      <c r="P1103" s="201">
        <f>O1103*H1103</f>
        <v>0</v>
      </c>
      <c r="Q1103" s="201">
        <v>1.5740000000000001E-2</v>
      </c>
      <c r="R1103" s="201">
        <f>Q1103*H1103</f>
        <v>0.16297196</v>
      </c>
      <c r="S1103" s="201">
        <v>0</v>
      </c>
      <c r="T1103" s="202">
        <f>S1103*H1103</f>
        <v>0</v>
      </c>
      <c r="AR1103" s="24" t="s">
        <v>234</v>
      </c>
      <c r="AT1103" s="24" t="s">
        <v>152</v>
      </c>
      <c r="AU1103" s="24" t="s">
        <v>158</v>
      </c>
      <c r="AY1103" s="24" t="s">
        <v>150</v>
      </c>
      <c r="BE1103" s="203">
        <f>IF(N1103="základní",J1103,0)</f>
        <v>0</v>
      </c>
      <c r="BF1103" s="203">
        <f>IF(N1103="snížená",J1103,0)</f>
        <v>0</v>
      </c>
      <c r="BG1103" s="203">
        <f>IF(N1103="zákl. přenesená",J1103,0)</f>
        <v>0</v>
      </c>
      <c r="BH1103" s="203">
        <f>IF(N1103="sníž. přenesená",J1103,0)</f>
        <v>0</v>
      </c>
      <c r="BI1103" s="203">
        <f>IF(N1103="nulová",J1103,0)</f>
        <v>0</v>
      </c>
      <c r="BJ1103" s="24" t="s">
        <v>158</v>
      </c>
      <c r="BK1103" s="203">
        <f>ROUND(I1103*H1103,2)</f>
        <v>0</v>
      </c>
      <c r="BL1103" s="24" t="s">
        <v>234</v>
      </c>
      <c r="BM1103" s="24" t="s">
        <v>2232</v>
      </c>
    </row>
    <row r="1104" spans="2:65" s="11" customFormat="1" ht="13.5">
      <c r="B1104" s="204"/>
      <c r="C1104" s="205"/>
      <c r="D1104" s="206" t="s">
        <v>160</v>
      </c>
      <c r="E1104" s="207" t="s">
        <v>23</v>
      </c>
      <c r="F1104" s="208" t="s">
        <v>2233</v>
      </c>
      <c r="G1104" s="205"/>
      <c r="H1104" s="209">
        <v>10.353999999999999</v>
      </c>
      <c r="I1104" s="210"/>
      <c r="J1104" s="205"/>
      <c r="K1104" s="205"/>
      <c r="L1104" s="211"/>
      <c r="M1104" s="212"/>
      <c r="N1104" s="213"/>
      <c r="O1104" s="213"/>
      <c r="P1104" s="213"/>
      <c r="Q1104" s="213"/>
      <c r="R1104" s="213"/>
      <c r="S1104" s="213"/>
      <c r="T1104" s="214"/>
      <c r="AT1104" s="215" t="s">
        <v>160</v>
      </c>
      <c r="AU1104" s="215" t="s">
        <v>158</v>
      </c>
      <c r="AV1104" s="11" t="s">
        <v>158</v>
      </c>
      <c r="AW1104" s="11" t="s">
        <v>36</v>
      </c>
      <c r="AX1104" s="11" t="s">
        <v>78</v>
      </c>
      <c r="AY1104" s="215" t="s">
        <v>150</v>
      </c>
    </row>
    <row r="1105" spans="2:65" s="1" customFormat="1" ht="16.5" customHeight="1">
      <c r="B1105" s="42"/>
      <c r="C1105" s="192" t="s">
        <v>2234</v>
      </c>
      <c r="D1105" s="192" t="s">
        <v>152</v>
      </c>
      <c r="E1105" s="193" t="s">
        <v>2235</v>
      </c>
      <c r="F1105" s="194" t="s">
        <v>2236</v>
      </c>
      <c r="G1105" s="195" t="s">
        <v>330</v>
      </c>
      <c r="H1105" s="196">
        <v>3.01</v>
      </c>
      <c r="I1105" s="197"/>
      <c r="J1105" s="198">
        <f>ROUND(I1105*H1105,2)</f>
        <v>0</v>
      </c>
      <c r="K1105" s="194" t="s">
        <v>23</v>
      </c>
      <c r="L1105" s="62"/>
      <c r="M1105" s="199" t="s">
        <v>23</v>
      </c>
      <c r="N1105" s="200" t="s">
        <v>45</v>
      </c>
      <c r="O1105" s="43"/>
      <c r="P1105" s="201">
        <f>O1105*H1105</f>
        <v>0</v>
      </c>
      <c r="Q1105" s="201">
        <v>9.1E-4</v>
      </c>
      <c r="R1105" s="201">
        <f>Q1105*H1105</f>
        <v>2.7391E-3</v>
      </c>
      <c r="S1105" s="201">
        <v>0</v>
      </c>
      <c r="T1105" s="202">
        <f>S1105*H1105</f>
        <v>0</v>
      </c>
      <c r="AR1105" s="24" t="s">
        <v>234</v>
      </c>
      <c r="AT1105" s="24" t="s">
        <v>152</v>
      </c>
      <c r="AU1105" s="24" t="s">
        <v>158</v>
      </c>
      <c r="AY1105" s="24" t="s">
        <v>150</v>
      </c>
      <c r="BE1105" s="203">
        <f>IF(N1105="základní",J1105,0)</f>
        <v>0</v>
      </c>
      <c r="BF1105" s="203">
        <f>IF(N1105="snížená",J1105,0)</f>
        <v>0</v>
      </c>
      <c r="BG1105" s="203">
        <f>IF(N1105="zákl. přenesená",J1105,0)</f>
        <v>0</v>
      </c>
      <c r="BH1105" s="203">
        <f>IF(N1105="sníž. přenesená",J1105,0)</f>
        <v>0</v>
      </c>
      <c r="BI1105" s="203">
        <f>IF(N1105="nulová",J1105,0)</f>
        <v>0</v>
      </c>
      <c r="BJ1105" s="24" t="s">
        <v>158</v>
      </c>
      <c r="BK1105" s="203">
        <f>ROUND(I1105*H1105,2)</f>
        <v>0</v>
      </c>
      <c r="BL1105" s="24" t="s">
        <v>234</v>
      </c>
      <c r="BM1105" s="24" t="s">
        <v>2237</v>
      </c>
    </row>
    <row r="1106" spans="2:65" s="1" customFormat="1" ht="16.5" customHeight="1">
      <c r="B1106" s="42"/>
      <c r="C1106" s="192" t="s">
        <v>2238</v>
      </c>
      <c r="D1106" s="192" t="s">
        <v>152</v>
      </c>
      <c r="E1106" s="193" t="s">
        <v>2239</v>
      </c>
      <c r="F1106" s="194" t="s">
        <v>2240</v>
      </c>
      <c r="G1106" s="195" t="s">
        <v>172</v>
      </c>
      <c r="H1106" s="196">
        <v>161.59</v>
      </c>
      <c r="I1106" s="197"/>
      <c r="J1106" s="198">
        <f>ROUND(I1106*H1106,2)</f>
        <v>0</v>
      </c>
      <c r="K1106" s="194" t="s">
        <v>156</v>
      </c>
      <c r="L1106" s="62"/>
      <c r="M1106" s="199" t="s">
        <v>23</v>
      </c>
      <c r="N1106" s="200" t="s">
        <v>45</v>
      </c>
      <c r="O1106" s="43"/>
      <c r="P1106" s="201">
        <f>O1106*H1106</f>
        <v>0</v>
      </c>
      <c r="Q1106" s="201">
        <v>1.223E-2</v>
      </c>
      <c r="R1106" s="201">
        <f>Q1106*H1106</f>
        <v>1.9762457</v>
      </c>
      <c r="S1106" s="201">
        <v>0</v>
      </c>
      <c r="T1106" s="202">
        <f>S1106*H1106</f>
        <v>0</v>
      </c>
      <c r="AR1106" s="24" t="s">
        <v>234</v>
      </c>
      <c r="AT1106" s="24" t="s">
        <v>152</v>
      </c>
      <c r="AU1106" s="24" t="s">
        <v>158</v>
      </c>
      <c r="AY1106" s="24" t="s">
        <v>150</v>
      </c>
      <c r="BE1106" s="203">
        <f>IF(N1106="základní",J1106,0)</f>
        <v>0</v>
      </c>
      <c r="BF1106" s="203">
        <f>IF(N1106="snížená",J1106,0)</f>
        <v>0</v>
      </c>
      <c r="BG1106" s="203">
        <f>IF(N1106="zákl. přenesená",J1106,0)</f>
        <v>0</v>
      </c>
      <c r="BH1106" s="203">
        <f>IF(N1106="sníž. přenesená",J1106,0)</f>
        <v>0</v>
      </c>
      <c r="BI1106" s="203">
        <f>IF(N1106="nulová",J1106,0)</f>
        <v>0</v>
      </c>
      <c r="BJ1106" s="24" t="s">
        <v>158</v>
      </c>
      <c r="BK1106" s="203">
        <f>ROUND(I1106*H1106,2)</f>
        <v>0</v>
      </c>
      <c r="BL1106" s="24" t="s">
        <v>234</v>
      </c>
      <c r="BM1106" s="24" t="s">
        <v>2241</v>
      </c>
    </row>
    <row r="1107" spans="2:65" s="11" customFormat="1" ht="13.5">
      <c r="B1107" s="204"/>
      <c r="C1107" s="205"/>
      <c r="D1107" s="206" t="s">
        <v>160</v>
      </c>
      <c r="E1107" s="207" t="s">
        <v>23</v>
      </c>
      <c r="F1107" s="208" t="s">
        <v>909</v>
      </c>
      <c r="G1107" s="205"/>
      <c r="H1107" s="209">
        <v>8.6999999999999993</v>
      </c>
      <c r="I1107" s="210"/>
      <c r="J1107" s="205"/>
      <c r="K1107" s="205"/>
      <c r="L1107" s="211"/>
      <c r="M1107" s="212"/>
      <c r="N1107" s="213"/>
      <c r="O1107" s="213"/>
      <c r="P1107" s="213"/>
      <c r="Q1107" s="213"/>
      <c r="R1107" s="213"/>
      <c r="S1107" s="213"/>
      <c r="T1107" s="214"/>
      <c r="AT1107" s="215" t="s">
        <v>160</v>
      </c>
      <c r="AU1107" s="215" t="s">
        <v>158</v>
      </c>
      <c r="AV1107" s="11" t="s">
        <v>158</v>
      </c>
      <c r="AW1107" s="11" t="s">
        <v>36</v>
      </c>
      <c r="AX1107" s="11" t="s">
        <v>73</v>
      </c>
      <c r="AY1107" s="215" t="s">
        <v>150</v>
      </c>
    </row>
    <row r="1108" spans="2:65" s="11" customFormat="1" ht="13.5">
      <c r="B1108" s="204"/>
      <c r="C1108" s="205"/>
      <c r="D1108" s="206" t="s">
        <v>160</v>
      </c>
      <c r="E1108" s="207" t="s">
        <v>23</v>
      </c>
      <c r="F1108" s="208" t="s">
        <v>2242</v>
      </c>
      <c r="G1108" s="205"/>
      <c r="H1108" s="209">
        <v>21.22</v>
      </c>
      <c r="I1108" s="210"/>
      <c r="J1108" s="205"/>
      <c r="K1108" s="205"/>
      <c r="L1108" s="211"/>
      <c r="M1108" s="212"/>
      <c r="N1108" s="213"/>
      <c r="O1108" s="213"/>
      <c r="P1108" s="213"/>
      <c r="Q1108" s="213"/>
      <c r="R1108" s="213"/>
      <c r="S1108" s="213"/>
      <c r="T1108" s="214"/>
      <c r="AT1108" s="215" t="s">
        <v>160</v>
      </c>
      <c r="AU1108" s="215" t="s">
        <v>158</v>
      </c>
      <c r="AV1108" s="11" t="s">
        <v>158</v>
      </c>
      <c r="AW1108" s="11" t="s">
        <v>36</v>
      </c>
      <c r="AX1108" s="11" t="s">
        <v>73</v>
      </c>
      <c r="AY1108" s="215" t="s">
        <v>150</v>
      </c>
    </row>
    <row r="1109" spans="2:65" s="11" customFormat="1" ht="13.5">
      <c r="B1109" s="204"/>
      <c r="C1109" s="205"/>
      <c r="D1109" s="206" t="s">
        <v>160</v>
      </c>
      <c r="E1109" s="207" t="s">
        <v>23</v>
      </c>
      <c r="F1109" s="208" t="s">
        <v>911</v>
      </c>
      <c r="G1109" s="205"/>
      <c r="H1109" s="209">
        <v>7.99</v>
      </c>
      <c r="I1109" s="210"/>
      <c r="J1109" s="205"/>
      <c r="K1109" s="205"/>
      <c r="L1109" s="211"/>
      <c r="M1109" s="212"/>
      <c r="N1109" s="213"/>
      <c r="O1109" s="213"/>
      <c r="P1109" s="213"/>
      <c r="Q1109" s="213"/>
      <c r="R1109" s="213"/>
      <c r="S1109" s="213"/>
      <c r="T1109" s="214"/>
      <c r="AT1109" s="215" t="s">
        <v>160</v>
      </c>
      <c r="AU1109" s="215" t="s">
        <v>158</v>
      </c>
      <c r="AV1109" s="11" t="s">
        <v>158</v>
      </c>
      <c r="AW1109" s="11" t="s">
        <v>36</v>
      </c>
      <c r="AX1109" s="11" t="s">
        <v>73</v>
      </c>
      <c r="AY1109" s="215" t="s">
        <v>150</v>
      </c>
    </row>
    <row r="1110" spans="2:65" s="14" customFormat="1" ht="13.5">
      <c r="B1110" s="247"/>
      <c r="C1110" s="248"/>
      <c r="D1110" s="206" t="s">
        <v>160</v>
      </c>
      <c r="E1110" s="249" t="s">
        <v>23</v>
      </c>
      <c r="F1110" s="250" t="s">
        <v>449</v>
      </c>
      <c r="G1110" s="248"/>
      <c r="H1110" s="251">
        <v>37.909999999999997</v>
      </c>
      <c r="I1110" s="252"/>
      <c r="J1110" s="248"/>
      <c r="K1110" s="248"/>
      <c r="L1110" s="253"/>
      <c r="M1110" s="254"/>
      <c r="N1110" s="255"/>
      <c r="O1110" s="255"/>
      <c r="P1110" s="255"/>
      <c r="Q1110" s="255"/>
      <c r="R1110" s="255"/>
      <c r="S1110" s="255"/>
      <c r="T1110" s="256"/>
      <c r="AT1110" s="257" t="s">
        <v>160</v>
      </c>
      <c r="AU1110" s="257" t="s">
        <v>158</v>
      </c>
      <c r="AV1110" s="14" t="s">
        <v>169</v>
      </c>
      <c r="AW1110" s="14" t="s">
        <v>36</v>
      </c>
      <c r="AX1110" s="14" t="s">
        <v>73</v>
      </c>
      <c r="AY1110" s="257" t="s">
        <v>150</v>
      </c>
    </row>
    <row r="1111" spans="2:65" s="11" customFormat="1" ht="13.5">
      <c r="B1111" s="204"/>
      <c r="C1111" s="205"/>
      <c r="D1111" s="206" t="s">
        <v>160</v>
      </c>
      <c r="E1111" s="207" t="s">
        <v>23</v>
      </c>
      <c r="F1111" s="208" t="s">
        <v>2243</v>
      </c>
      <c r="G1111" s="205"/>
      <c r="H1111" s="209">
        <v>6.98</v>
      </c>
      <c r="I1111" s="210"/>
      <c r="J1111" s="205"/>
      <c r="K1111" s="205"/>
      <c r="L1111" s="211"/>
      <c r="M1111" s="212"/>
      <c r="N1111" s="213"/>
      <c r="O1111" s="213"/>
      <c r="P1111" s="213"/>
      <c r="Q1111" s="213"/>
      <c r="R1111" s="213"/>
      <c r="S1111" s="213"/>
      <c r="T1111" s="214"/>
      <c r="AT1111" s="215" t="s">
        <v>160</v>
      </c>
      <c r="AU1111" s="215" t="s">
        <v>158</v>
      </c>
      <c r="AV1111" s="11" t="s">
        <v>158</v>
      </c>
      <c r="AW1111" s="11" t="s">
        <v>36</v>
      </c>
      <c r="AX1111" s="11" t="s">
        <v>73</v>
      </c>
      <c r="AY1111" s="215" t="s">
        <v>150</v>
      </c>
    </row>
    <row r="1112" spans="2:65" s="11" customFormat="1" ht="13.5">
      <c r="B1112" s="204"/>
      <c r="C1112" s="205"/>
      <c r="D1112" s="206" t="s">
        <v>160</v>
      </c>
      <c r="E1112" s="207" t="s">
        <v>23</v>
      </c>
      <c r="F1112" s="208" t="s">
        <v>2244</v>
      </c>
      <c r="G1112" s="205"/>
      <c r="H1112" s="209">
        <v>4</v>
      </c>
      <c r="I1112" s="210"/>
      <c r="J1112" s="205"/>
      <c r="K1112" s="205"/>
      <c r="L1112" s="211"/>
      <c r="M1112" s="212"/>
      <c r="N1112" s="213"/>
      <c r="O1112" s="213"/>
      <c r="P1112" s="213"/>
      <c r="Q1112" s="213"/>
      <c r="R1112" s="213"/>
      <c r="S1112" s="213"/>
      <c r="T1112" s="214"/>
      <c r="AT1112" s="215" t="s">
        <v>160</v>
      </c>
      <c r="AU1112" s="215" t="s">
        <v>158</v>
      </c>
      <c r="AV1112" s="11" t="s">
        <v>158</v>
      </c>
      <c r="AW1112" s="11" t="s">
        <v>36</v>
      </c>
      <c r="AX1112" s="11" t="s">
        <v>73</v>
      </c>
      <c r="AY1112" s="215" t="s">
        <v>150</v>
      </c>
    </row>
    <row r="1113" spans="2:65" s="11" customFormat="1" ht="13.5">
      <c r="B1113" s="204"/>
      <c r="C1113" s="205"/>
      <c r="D1113" s="206" t="s">
        <v>160</v>
      </c>
      <c r="E1113" s="207" t="s">
        <v>23</v>
      </c>
      <c r="F1113" s="208" t="s">
        <v>2245</v>
      </c>
      <c r="G1113" s="205"/>
      <c r="H1113" s="209">
        <v>5.37</v>
      </c>
      <c r="I1113" s="210"/>
      <c r="J1113" s="205"/>
      <c r="K1113" s="205"/>
      <c r="L1113" s="211"/>
      <c r="M1113" s="212"/>
      <c r="N1113" s="213"/>
      <c r="O1113" s="213"/>
      <c r="P1113" s="213"/>
      <c r="Q1113" s="213"/>
      <c r="R1113" s="213"/>
      <c r="S1113" s="213"/>
      <c r="T1113" s="214"/>
      <c r="AT1113" s="215" t="s">
        <v>160</v>
      </c>
      <c r="AU1113" s="215" t="s">
        <v>158</v>
      </c>
      <c r="AV1113" s="11" t="s">
        <v>158</v>
      </c>
      <c r="AW1113" s="11" t="s">
        <v>36</v>
      </c>
      <c r="AX1113" s="11" t="s">
        <v>73</v>
      </c>
      <c r="AY1113" s="215" t="s">
        <v>150</v>
      </c>
    </row>
    <row r="1114" spans="2:65" s="11" customFormat="1" ht="13.5">
      <c r="B1114" s="204"/>
      <c r="C1114" s="205"/>
      <c r="D1114" s="206" t="s">
        <v>160</v>
      </c>
      <c r="E1114" s="207" t="s">
        <v>23</v>
      </c>
      <c r="F1114" s="208" t="s">
        <v>2246</v>
      </c>
      <c r="G1114" s="205"/>
      <c r="H1114" s="209">
        <v>63.38</v>
      </c>
      <c r="I1114" s="210"/>
      <c r="J1114" s="205"/>
      <c r="K1114" s="205"/>
      <c r="L1114" s="211"/>
      <c r="M1114" s="212"/>
      <c r="N1114" s="213"/>
      <c r="O1114" s="213"/>
      <c r="P1114" s="213"/>
      <c r="Q1114" s="213"/>
      <c r="R1114" s="213"/>
      <c r="S1114" s="213"/>
      <c r="T1114" s="214"/>
      <c r="AT1114" s="215" t="s">
        <v>160</v>
      </c>
      <c r="AU1114" s="215" t="s">
        <v>158</v>
      </c>
      <c r="AV1114" s="11" t="s">
        <v>158</v>
      </c>
      <c r="AW1114" s="11" t="s">
        <v>36</v>
      </c>
      <c r="AX1114" s="11" t="s">
        <v>73</v>
      </c>
      <c r="AY1114" s="215" t="s">
        <v>150</v>
      </c>
    </row>
    <row r="1115" spans="2:65" s="11" customFormat="1" ht="13.5">
      <c r="B1115" s="204"/>
      <c r="C1115" s="205"/>
      <c r="D1115" s="206" t="s">
        <v>160</v>
      </c>
      <c r="E1115" s="207" t="s">
        <v>23</v>
      </c>
      <c r="F1115" s="208" t="s">
        <v>2247</v>
      </c>
      <c r="G1115" s="205"/>
      <c r="H1115" s="209">
        <v>2.67</v>
      </c>
      <c r="I1115" s="210"/>
      <c r="J1115" s="205"/>
      <c r="K1115" s="205"/>
      <c r="L1115" s="211"/>
      <c r="M1115" s="212"/>
      <c r="N1115" s="213"/>
      <c r="O1115" s="213"/>
      <c r="P1115" s="213"/>
      <c r="Q1115" s="213"/>
      <c r="R1115" s="213"/>
      <c r="S1115" s="213"/>
      <c r="T1115" s="214"/>
      <c r="AT1115" s="215" t="s">
        <v>160</v>
      </c>
      <c r="AU1115" s="215" t="s">
        <v>158</v>
      </c>
      <c r="AV1115" s="11" t="s">
        <v>158</v>
      </c>
      <c r="AW1115" s="11" t="s">
        <v>36</v>
      </c>
      <c r="AX1115" s="11" t="s">
        <v>73</v>
      </c>
      <c r="AY1115" s="215" t="s">
        <v>150</v>
      </c>
    </row>
    <row r="1116" spans="2:65" s="11" customFormat="1" ht="13.5">
      <c r="B1116" s="204"/>
      <c r="C1116" s="205"/>
      <c r="D1116" s="206" t="s">
        <v>160</v>
      </c>
      <c r="E1116" s="207" t="s">
        <v>23</v>
      </c>
      <c r="F1116" s="208" t="s">
        <v>2248</v>
      </c>
      <c r="G1116" s="205"/>
      <c r="H1116" s="209">
        <v>34.82</v>
      </c>
      <c r="I1116" s="210"/>
      <c r="J1116" s="205"/>
      <c r="K1116" s="205"/>
      <c r="L1116" s="211"/>
      <c r="M1116" s="212"/>
      <c r="N1116" s="213"/>
      <c r="O1116" s="213"/>
      <c r="P1116" s="213"/>
      <c r="Q1116" s="213"/>
      <c r="R1116" s="213"/>
      <c r="S1116" s="213"/>
      <c r="T1116" s="214"/>
      <c r="AT1116" s="215" t="s">
        <v>160</v>
      </c>
      <c r="AU1116" s="215" t="s">
        <v>158</v>
      </c>
      <c r="AV1116" s="11" t="s">
        <v>158</v>
      </c>
      <c r="AW1116" s="11" t="s">
        <v>36</v>
      </c>
      <c r="AX1116" s="11" t="s">
        <v>73</v>
      </c>
      <c r="AY1116" s="215" t="s">
        <v>150</v>
      </c>
    </row>
    <row r="1117" spans="2:65" s="11" customFormat="1" ht="13.5">
      <c r="B1117" s="204"/>
      <c r="C1117" s="205"/>
      <c r="D1117" s="206" t="s">
        <v>160</v>
      </c>
      <c r="E1117" s="207" t="s">
        <v>23</v>
      </c>
      <c r="F1117" s="208" t="s">
        <v>2249</v>
      </c>
      <c r="G1117" s="205"/>
      <c r="H1117" s="209">
        <v>4.9000000000000004</v>
      </c>
      <c r="I1117" s="210"/>
      <c r="J1117" s="205"/>
      <c r="K1117" s="205"/>
      <c r="L1117" s="211"/>
      <c r="M1117" s="212"/>
      <c r="N1117" s="213"/>
      <c r="O1117" s="213"/>
      <c r="P1117" s="213"/>
      <c r="Q1117" s="213"/>
      <c r="R1117" s="213"/>
      <c r="S1117" s="213"/>
      <c r="T1117" s="214"/>
      <c r="AT1117" s="215" t="s">
        <v>160</v>
      </c>
      <c r="AU1117" s="215" t="s">
        <v>158</v>
      </c>
      <c r="AV1117" s="11" t="s">
        <v>158</v>
      </c>
      <c r="AW1117" s="11" t="s">
        <v>36</v>
      </c>
      <c r="AX1117" s="11" t="s">
        <v>73</v>
      </c>
      <c r="AY1117" s="215" t="s">
        <v>150</v>
      </c>
    </row>
    <row r="1118" spans="2:65" s="11" customFormat="1" ht="13.5">
      <c r="B1118" s="204"/>
      <c r="C1118" s="205"/>
      <c r="D1118" s="206" t="s">
        <v>160</v>
      </c>
      <c r="E1118" s="207" t="s">
        <v>23</v>
      </c>
      <c r="F1118" s="208" t="s">
        <v>2250</v>
      </c>
      <c r="G1118" s="205"/>
      <c r="H1118" s="209">
        <v>1.56</v>
      </c>
      <c r="I1118" s="210"/>
      <c r="J1118" s="205"/>
      <c r="K1118" s="205"/>
      <c r="L1118" s="211"/>
      <c r="M1118" s="212"/>
      <c r="N1118" s="213"/>
      <c r="O1118" s="213"/>
      <c r="P1118" s="213"/>
      <c r="Q1118" s="213"/>
      <c r="R1118" s="213"/>
      <c r="S1118" s="213"/>
      <c r="T1118" s="214"/>
      <c r="AT1118" s="215" t="s">
        <v>160</v>
      </c>
      <c r="AU1118" s="215" t="s">
        <v>158</v>
      </c>
      <c r="AV1118" s="11" t="s">
        <v>158</v>
      </c>
      <c r="AW1118" s="11" t="s">
        <v>36</v>
      </c>
      <c r="AX1118" s="11" t="s">
        <v>73</v>
      </c>
      <c r="AY1118" s="215" t="s">
        <v>150</v>
      </c>
    </row>
    <row r="1119" spans="2:65" s="14" customFormat="1" ht="13.5">
      <c r="B1119" s="247"/>
      <c r="C1119" s="248"/>
      <c r="D1119" s="206" t="s">
        <v>160</v>
      </c>
      <c r="E1119" s="249" t="s">
        <v>23</v>
      </c>
      <c r="F1119" s="250" t="s">
        <v>449</v>
      </c>
      <c r="G1119" s="248"/>
      <c r="H1119" s="251">
        <v>123.68</v>
      </c>
      <c r="I1119" s="252"/>
      <c r="J1119" s="248"/>
      <c r="K1119" s="248"/>
      <c r="L1119" s="253"/>
      <c r="M1119" s="254"/>
      <c r="N1119" s="255"/>
      <c r="O1119" s="255"/>
      <c r="P1119" s="255"/>
      <c r="Q1119" s="255"/>
      <c r="R1119" s="255"/>
      <c r="S1119" s="255"/>
      <c r="T1119" s="256"/>
      <c r="AT1119" s="257" t="s">
        <v>160</v>
      </c>
      <c r="AU1119" s="257" t="s">
        <v>158</v>
      </c>
      <c r="AV1119" s="14" t="s">
        <v>169</v>
      </c>
      <c r="AW1119" s="14" t="s">
        <v>36</v>
      </c>
      <c r="AX1119" s="14" t="s">
        <v>73</v>
      </c>
      <c r="AY1119" s="257" t="s">
        <v>150</v>
      </c>
    </row>
    <row r="1120" spans="2:65" s="12" customFormat="1" ht="13.5">
      <c r="B1120" s="216"/>
      <c r="C1120" s="217"/>
      <c r="D1120" s="206" t="s">
        <v>160</v>
      </c>
      <c r="E1120" s="218" t="s">
        <v>23</v>
      </c>
      <c r="F1120" s="219" t="s">
        <v>163</v>
      </c>
      <c r="G1120" s="217"/>
      <c r="H1120" s="220">
        <v>161.59</v>
      </c>
      <c r="I1120" s="221"/>
      <c r="J1120" s="217"/>
      <c r="K1120" s="217"/>
      <c r="L1120" s="222"/>
      <c r="M1120" s="223"/>
      <c r="N1120" s="224"/>
      <c r="O1120" s="224"/>
      <c r="P1120" s="224"/>
      <c r="Q1120" s="224"/>
      <c r="R1120" s="224"/>
      <c r="S1120" s="224"/>
      <c r="T1120" s="225"/>
      <c r="AT1120" s="226" t="s">
        <v>160</v>
      </c>
      <c r="AU1120" s="226" t="s">
        <v>158</v>
      </c>
      <c r="AV1120" s="12" t="s">
        <v>157</v>
      </c>
      <c r="AW1120" s="12" t="s">
        <v>36</v>
      </c>
      <c r="AX1120" s="12" t="s">
        <v>78</v>
      </c>
      <c r="AY1120" s="226" t="s">
        <v>150</v>
      </c>
    </row>
    <row r="1121" spans="2:65" s="1" customFormat="1" ht="16.5" customHeight="1">
      <c r="B1121" s="42"/>
      <c r="C1121" s="192" t="s">
        <v>2251</v>
      </c>
      <c r="D1121" s="192" t="s">
        <v>152</v>
      </c>
      <c r="E1121" s="193" t="s">
        <v>2252</v>
      </c>
      <c r="F1121" s="194" t="s">
        <v>2253</v>
      </c>
      <c r="G1121" s="195" t="s">
        <v>172</v>
      </c>
      <c r="H1121" s="196">
        <v>7.81</v>
      </c>
      <c r="I1121" s="197"/>
      <c r="J1121" s="198">
        <f>ROUND(I1121*H1121,2)</f>
        <v>0</v>
      </c>
      <c r="K1121" s="194" t="s">
        <v>156</v>
      </c>
      <c r="L1121" s="62"/>
      <c r="M1121" s="199" t="s">
        <v>23</v>
      </c>
      <c r="N1121" s="200" t="s">
        <v>45</v>
      </c>
      <c r="O1121" s="43"/>
      <c r="P1121" s="201">
        <f>O1121*H1121</f>
        <v>0</v>
      </c>
      <c r="Q1121" s="201">
        <v>1.2540000000000001E-2</v>
      </c>
      <c r="R1121" s="201">
        <f>Q1121*H1121</f>
        <v>9.7937400000000008E-2</v>
      </c>
      <c r="S1121" s="201">
        <v>0</v>
      </c>
      <c r="T1121" s="202">
        <f>S1121*H1121</f>
        <v>0</v>
      </c>
      <c r="AR1121" s="24" t="s">
        <v>234</v>
      </c>
      <c r="AT1121" s="24" t="s">
        <v>152</v>
      </c>
      <c r="AU1121" s="24" t="s">
        <v>158</v>
      </c>
      <c r="AY1121" s="24" t="s">
        <v>150</v>
      </c>
      <c r="BE1121" s="203">
        <f>IF(N1121="základní",J1121,0)</f>
        <v>0</v>
      </c>
      <c r="BF1121" s="203">
        <f>IF(N1121="snížená",J1121,0)</f>
        <v>0</v>
      </c>
      <c r="BG1121" s="203">
        <f>IF(N1121="zákl. přenesená",J1121,0)</f>
        <v>0</v>
      </c>
      <c r="BH1121" s="203">
        <f>IF(N1121="sníž. přenesená",J1121,0)</f>
        <v>0</v>
      </c>
      <c r="BI1121" s="203">
        <f>IF(N1121="nulová",J1121,0)</f>
        <v>0</v>
      </c>
      <c r="BJ1121" s="24" t="s">
        <v>158</v>
      </c>
      <c r="BK1121" s="203">
        <f>ROUND(I1121*H1121,2)</f>
        <v>0</v>
      </c>
      <c r="BL1121" s="24" t="s">
        <v>234</v>
      </c>
      <c r="BM1121" s="24" t="s">
        <v>2254</v>
      </c>
    </row>
    <row r="1122" spans="2:65" s="11" customFormat="1" ht="13.5">
      <c r="B1122" s="204"/>
      <c r="C1122" s="205"/>
      <c r="D1122" s="206" t="s">
        <v>160</v>
      </c>
      <c r="E1122" s="207" t="s">
        <v>23</v>
      </c>
      <c r="F1122" s="208" t="s">
        <v>2255</v>
      </c>
      <c r="G1122" s="205"/>
      <c r="H1122" s="209">
        <v>1.22</v>
      </c>
      <c r="I1122" s="210"/>
      <c r="J1122" s="205"/>
      <c r="K1122" s="205"/>
      <c r="L1122" s="211"/>
      <c r="M1122" s="212"/>
      <c r="N1122" s="213"/>
      <c r="O1122" s="213"/>
      <c r="P1122" s="213"/>
      <c r="Q1122" s="213"/>
      <c r="R1122" s="213"/>
      <c r="S1122" s="213"/>
      <c r="T1122" s="214"/>
      <c r="AT1122" s="215" t="s">
        <v>160</v>
      </c>
      <c r="AU1122" s="215" t="s">
        <v>158</v>
      </c>
      <c r="AV1122" s="11" t="s">
        <v>158</v>
      </c>
      <c r="AW1122" s="11" t="s">
        <v>36</v>
      </c>
      <c r="AX1122" s="11" t="s">
        <v>73</v>
      </c>
      <c r="AY1122" s="215" t="s">
        <v>150</v>
      </c>
    </row>
    <row r="1123" spans="2:65" s="11" customFormat="1" ht="13.5">
      <c r="B1123" s="204"/>
      <c r="C1123" s="205"/>
      <c r="D1123" s="206" t="s">
        <v>160</v>
      </c>
      <c r="E1123" s="207" t="s">
        <v>23</v>
      </c>
      <c r="F1123" s="208" t="s">
        <v>2256</v>
      </c>
      <c r="G1123" s="205"/>
      <c r="H1123" s="209">
        <v>2.98</v>
      </c>
      <c r="I1123" s="210"/>
      <c r="J1123" s="205"/>
      <c r="K1123" s="205"/>
      <c r="L1123" s="211"/>
      <c r="M1123" s="212"/>
      <c r="N1123" s="213"/>
      <c r="O1123" s="213"/>
      <c r="P1123" s="213"/>
      <c r="Q1123" s="213"/>
      <c r="R1123" s="213"/>
      <c r="S1123" s="213"/>
      <c r="T1123" s="214"/>
      <c r="AT1123" s="215" t="s">
        <v>160</v>
      </c>
      <c r="AU1123" s="215" t="s">
        <v>158</v>
      </c>
      <c r="AV1123" s="11" t="s">
        <v>158</v>
      </c>
      <c r="AW1123" s="11" t="s">
        <v>36</v>
      </c>
      <c r="AX1123" s="11" t="s">
        <v>73</v>
      </c>
      <c r="AY1123" s="215" t="s">
        <v>150</v>
      </c>
    </row>
    <row r="1124" spans="2:65" s="11" customFormat="1" ht="13.5">
      <c r="B1124" s="204"/>
      <c r="C1124" s="205"/>
      <c r="D1124" s="206" t="s">
        <v>160</v>
      </c>
      <c r="E1124" s="207" t="s">
        <v>23</v>
      </c>
      <c r="F1124" s="208" t="s">
        <v>2257</v>
      </c>
      <c r="G1124" s="205"/>
      <c r="H1124" s="209">
        <v>2.3199999999999998</v>
      </c>
      <c r="I1124" s="210"/>
      <c r="J1124" s="205"/>
      <c r="K1124" s="205"/>
      <c r="L1124" s="211"/>
      <c r="M1124" s="212"/>
      <c r="N1124" s="213"/>
      <c r="O1124" s="213"/>
      <c r="P1124" s="213"/>
      <c r="Q1124" s="213"/>
      <c r="R1124" s="213"/>
      <c r="S1124" s="213"/>
      <c r="T1124" s="214"/>
      <c r="AT1124" s="215" t="s">
        <v>160</v>
      </c>
      <c r="AU1124" s="215" t="s">
        <v>158</v>
      </c>
      <c r="AV1124" s="11" t="s">
        <v>158</v>
      </c>
      <c r="AW1124" s="11" t="s">
        <v>36</v>
      </c>
      <c r="AX1124" s="11" t="s">
        <v>73</v>
      </c>
      <c r="AY1124" s="215" t="s">
        <v>150</v>
      </c>
    </row>
    <row r="1125" spans="2:65" s="11" customFormat="1" ht="13.5">
      <c r="B1125" s="204"/>
      <c r="C1125" s="205"/>
      <c r="D1125" s="206" t="s">
        <v>160</v>
      </c>
      <c r="E1125" s="207" t="s">
        <v>23</v>
      </c>
      <c r="F1125" s="208" t="s">
        <v>2258</v>
      </c>
      <c r="G1125" s="205"/>
      <c r="H1125" s="209">
        <v>1.29</v>
      </c>
      <c r="I1125" s="210"/>
      <c r="J1125" s="205"/>
      <c r="K1125" s="205"/>
      <c r="L1125" s="211"/>
      <c r="M1125" s="212"/>
      <c r="N1125" s="213"/>
      <c r="O1125" s="213"/>
      <c r="P1125" s="213"/>
      <c r="Q1125" s="213"/>
      <c r="R1125" s="213"/>
      <c r="S1125" s="213"/>
      <c r="T1125" s="214"/>
      <c r="AT1125" s="215" t="s">
        <v>160</v>
      </c>
      <c r="AU1125" s="215" t="s">
        <v>158</v>
      </c>
      <c r="AV1125" s="11" t="s">
        <v>158</v>
      </c>
      <c r="AW1125" s="11" t="s">
        <v>36</v>
      </c>
      <c r="AX1125" s="11" t="s">
        <v>73</v>
      </c>
      <c r="AY1125" s="215" t="s">
        <v>150</v>
      </c>
    </row>
    <row r="1126" spans="2:65" s="12" customFormat="1" ht="13.5">
      <c r="B1126" s="216"/>
      <c r="C1126" s="217"/>
      <c r="D1126" s="206" t="s">
        <v>160</v>
      </c>
      <c r="E1126" s="218" t="s">
        <v>23</v>
      </c>
      <c r="F1126" s="219" t="s">
        <v>163</v>
      </c>
      <c r="G1126" s="217"/>
      <c r="H1126" s="220">
        <v>7.81</v>
      </c>
      <c r="I1126" s="221"/>
      <c r="J1126" s="217"/>
      <c r="K1126" s="217"/>
      <c r="L1126" s="222"/>
      <c r="M1126" s="223"/>
      <c r="N1126" s="224"/>
      <c r="O1126" s="224"/>
      <c r="P1126" s="224"/>
      <c r="Q1126" s="224"/>
      <c r="R1126" s="224"/>
      <c r="S1126" s="224"/>
      <c r="T1126" s="225"/>
      <c r="AT1126" s="226" t="s">
        <v>160</v>
      </c>
      <c r="AU1126" s="226" t="s">
        <v>158</v>
      </c>
      <c r="AV1126" s="12" t="s">
        <v>157</v>
      </c>
      <c r="AW1126" s="12" t="s">
        <v>36</v>
      </c>
      <c r="AX1126" s="12" t="s">
        <v>78</v>
      </c>
      <c r="AY1126" s="226" t="s">
        <v>150</v>
      </c>
    </row>
    <row r="1127" spans="2:65" s="1" customFormat="1" ht="16.5" customHeight="1">
      <c r="B1127" s="42"/>
      <c r="C1127" s="192" t="s">
        <v>2259</v>
      </c>
      <c r="D1127" s="192" t="s">
        <v>152</v>
      </c>
      <c r="E1127" s="193" t="s">
        <v>2260</v>
      </c>
      <c r="F1127" s="194" t="s">
        <v>2261</v>
      </c>
      <c r="G1127" s="195" t="s">
        <v>172</v>
      </c>
      <c r="H1127" s="196">
        <v>12.04</v>
      </c>
      <c r="I1127" s="197"/>
      <c r="J1127" s="198">
        <f>ROUND(I1127*H1127,2)</f>
        <v>0</v>
      </c>
      <c r="K1127" s="194" t="s">
        <v>156</v>
      </c>
      <c r="L1127" s="62"/>
      <c r="M1127" s="199" t="s">
        <v>23</v>
      </c>
      <c r="N1127" s="200" t="s">
        <v>45</v>
      </c>
      <c r="O1127" s="43"/>
      <c r="P1127" s="201">
        <f>O1127*H1127</f>
        <v>0</v>
      </c>
      <c r="Q1127" s="201">
        <v>0</v>
      </c>
      <c r="R1127" s="201">
        <f>Q1127*H1127</f>
        <v>0</v>
      </c>
      <c r="S1127" s="201">
        <v>0</v>
      </c>
      <c r="T1127" s="202">
        <f>S1127*H1127</f>
        <v>0</v>
      </c>
      <c r="AR1127" s="24" t="s">
        <v>234</v>
      </c>
      <c r="AT1127" s="24" t="s">
        <v>152</v>
      </c>
      <c r="AU1127" s="24" t="s">
        <v>158</v>
      </c>
      <c r="AY1127" s="24" t="s">
        <v>150</v>
      </c>
      <c r="BE1127" s="203">
        <f>IF(N1127="základní",J1127,0)</f>
        <v>0</v>
      </c>
      <c r="BF1127" s="203">
        <f>IF(N1127="snížená",J1127,0)</f>
        <v>0</v>
      </c>
      <c r="BG1127" s="203">
        <f>IF(N1127="zákl. přenesená",J1127,0)</f>
        <v>0</v>
      </c>
      <c r="BH1127" s="203">
        <f>IF(N1127="sníž. přenesená",J1127,0)</f>
        <v>0</v>
      </c>
      <c r="BI1127" s="203">
        <f>IF(N1127="nulová",J1127,0)</f>
        <v>0</v>
      </c>
      <c r="BJ1127" s="24" t="s">
        <v>158</v>
      </c>
      <c r="BK1127" s="203">
        <f>ROUND(I1127*H1127,2)</f>
        <v>0</v>
      </c>
      <c r="BL1127" s="24" t="s">
        <v>234</v>
      </c>
      <c r="BM1127" s="24" t="s">
        <v>2262</v>
      </c>
    </row>
    <row r="1128" spans="2:65" s="11" customFormat="1" ht="13.5">
      <c r="B1128" s="204"/>
      <c r="C1128" s="205"/>
      <c r="D1128" s="206" t="s">
        <v>160</v>
      </c>
      <c r="E1128" s="207" t="s">
        <v>23</v>
      </c>
      <c r="F1128" s="208" t="s">
        <v>2247</v>
      </c>
      <c r="G1128" s="205"/>
      <c r="H1128" s="209">
        <v>2.67</v>
      </c>
      <c r="I1128" s="210"/>
      <c r="J1128" s="205"/>
      <c r="K1128" s="205"/>
      <c r="L1128" s="211"/>
      <c r="M1128" s="212"/>
      <c r="N1128" s="213"/>
      <c r="O1128" s="213"/>
      <c r="P1128" s="213"/>
      <c r="Q1128" s="213"/>
      <c r="R1128" s="213"/>
      <c r="S1128" s="213"/>
      <c r="T1128" s="214"/>
      <c r="AT1128" s="215" t="s">
        <v>160</v>
      </c>
      <c r="AU1128" s="215" t="s">
        <v>158</v>
      </c>
      <c r="AV1128" s="11" t="s">
        <v>158</v>
      </c>
      <c r="AW1128" s="11" t="s">
        <v>36</v>
      </c>
      <c r="AX1128" s="11" t="s">
        <v>73</v>
      </c>
      <c r="AY1128" s="215" t="s">
        <v>150</v>
      </c>
    </row>
    <row r="1129" spans="2:65" s="11" customFormat="1" ht="13.5">
      <c r="B1129" s="204"/>
      <c r="C1129" s="205"/>
      <c r="D1129" s="206" t="s">
        <v>160</v>
      </c>
      <c r="E1129" s="207" t="s">
        <v>23</v>
      </c>
      <c r="F1129" s="208" t="s">
        <v>2250</v>
      </c>
      <c r="G1129" s="205"/>
      <c r="H1129" s="209">
        <v>1.56</v>
      </c>
      <c r="I1129" s="210"/>
      <c r="J1129" s="205"/>
      <c r="K1129" s="205"/>
      <c r="L1129" s="211"/>
      <c r="M1129" s="212"/>
      <c r="N1129" s="213"/>
      <c r="O1129" s="213"/>
      <c r="P1129" s="213"/>
      <c r="Q1129" s="213"/>
      <c r="R1129" s="213"/>
      <c r="S1129" s="213"/>
      <c r="T1129" s="214"/>
      <c r="AT1129" s="215" t="s">
        <v>160</v>
      </c>
      <c r="AU1129" s="215" t="s">
        <v>158</v>
      </c>
      <c r="AV1129" s="11" t="s">
        <v>158</v>
      </c>
      <c r="AW1129" s="11" t="s">
        <v>36</v>
      </c>
      <c r="AX1129" s="11" t="s">
        <v>73</v>
      </c>
      <c r="AY1129" s="215" t="s">
        <v>150</v>
      </c>
    </row>
    <row r="1130" spans="2:65" s="11" customFormat="1" ht="13.5">
      <c r="B1130" s="204"/>
      <c r="C1130" s="205"/>
      <c r="D1130" s="206" t="s">
        <v>160</v>
      </c>
      <c r="E1130" s="207" t="s">
        <v>23</v>
      </c>
      <c r="F1130" s="208" t="s">
        <v>2255</v>
      </c>
      <c r="G1130" s="205"/>
      <c r="H1130" s="209">
        <v>1.22</v>
      </c>
      <c r="I1130" s="210"/>
      <c r="J1130" s="205"/>
      <c r="K1130" s="205"/>
      <c r="L1130" s="211"/>
      <c r="M1130" s="212"/>
      <c r="N1130" s="213"/>
      <c r="O1130" s="213"/>
      <c r="P1130" s="213"/>
      <c r="Q1130" s="213"/>
      <c r="R1130" s="213"/>
      <c r="S1130" s="213"/>
      <c r="T1130" s="214"/>
      <c r="AT1130" s="215" t="s">
        <v>160</v>
      </c>
      <c r="AU1130" s="215" t="s">
        <v>158</v>
      </c>
      <c r="AV1130" s="11" t="s">
        <v>158</v>
      </c>
      <c r="AW1130" s="11" t="s">
        <v>36</v>
      </c>
      <c r="AX1130" s="11" t="s">
        <v>73</v>
      </c>
      <c r="AY1130" s="215" t="s">
        <v>150</v>
      </c>
    </row>
    <row r="1131" spans="2:65" s="11" customFormat="1" ht="13.5">
      <c r="B1131" s="204"/>
      <c r="C1131" s="205"/>
      <c r="D1131" s="206" t="s">
        <v>160</v>
      </c>
      <c r="E1131" s="207" t="s">
        <v>23</v>
      </c>
      <c r="F1131" s="208" t="s">
        <v>2256</v>
      </c>
      <c r="G1131" s="205"/>
      <c r="H1131" s="209">
        <v>2.98</v>
      </c>
      <c r="I1131" s="210"/>
      <c r="J1131" s="205"/>
      <c r="K1131" s="205"/>
      <c r="L1131" s="211"/>
      <c r="M1131" s="212"/>
      <c r="N1131" s="213"/>
      <c r="O1131" s="213"/>
      <c r="P1131" s="213"/>
      <c r="Q1131" s="213"/>
      <c r="R1131" s="213"/>
      <c r="S1131" s="213"/>
      <c r="T1131" s="214"/>
      <c r="AT1131" s="215" t="s">
        <v>160</v>
      </c>
      <c r="AU1131" s="215" t="s">
        <v>158</v>
      </c>
      <c r="AV1131" s="11" t="s">
        <v>158</v>
      </c>
      <c r="AW1131" s="11" t="s">
        <v>36</v>
      </c>
      <c r="AX1131" s="11" t="s">
        <v>73</v>
      </c>
      <c r="AY1131" s="215" t="s">
        <v>150</v>
      </c>
    </row>
    <row r="1132" spans="2:65" s="11" customFormat="1" ht="13.5">
      <c r="B1132" s="204"/>
      <c r="C1132" s="205"/>
      <c r="D1132" s="206" t="s">
        <v>160</v>
      </c>
      <c r="E1132" s="207" t="s">
        <v>23</v>
      </c>
      <c r="F1132" s="208" t="s">
        <v>2257</v>
      </c>
      <c r="G1132" s="205"/>
      <c r="H1132" s="209">
        <v>2.3199999999999998</v>
      </c>
      <c r="I1132" s="210"/>
      <c r="J1132" s="205"/>
      <c r="K1132" s="205"/>
      <c r="L1132" s="211"/>
      <c r="M1132" s="212"/>
      <c r="N1132" s="213"/>
      <c r="O1132" s="213"/>
      <c r="P1132" s="213"/>
      <c r="Q1132" s="213"/>
      <c r="R1132" s="213"/>
      <c r="S1132" s="213"/>
      <c r="T1132" s="214"/>
      <c r="AT1132" s="215" t="s">
        <v>160</v>
      </c>
      <c r="AU1132" s="215" t="s">
        <v>158</v>
      </c>
      <c r="AV1132" s="11" t="s">
        <v>158</v>
      </c>
      <c r="AW1132" s="11" t="s">
        <v>36</v>
      </c>
      <c r="AX1132" s="11" t="s">
        <v>73</v>
      </c>
      <c r="AY1132" s="215" t="s">
        <v>150</v>
      </c>
    </row>
    <row r="1133" spans="2:65" s="11" customFormat="1" ht="13.5">
      <c r="B1133" s="204"/>
      <c r="C1133" s="205"/>
      <c r="D1133" s="206" t="s">
        <v>160</v>
      </c>
      <c r="E1133" s="207" t="s">
        <v>23</v>
      </c>
      <c r="F1133" s="208" t="s">
        <v>2258</v>
      </c>
      <c r="G1133" s="205"/>
      <c r="H1133" s="209">
        <v>1.29</v>
      </c>
      <c r="I1133" s="210"/>
      <c r="J1133" s="205"/>
      <c r="K1133" s="205"/>
      <c r="L1133" s="211"/>
      <c r="M1133" s="212"/>
      <c r="N1133" s="213"/>
      <c r="O1133" s="213"/>
      <c r="P1133" s="213"/>
      <c r="Q1133" s="213"/>
      <c r="R1133" s="213"/>
      <c r="S1133" s="213"/>
      <c r="T1133" s="214"/>
      <c r="AT1133" s="215" t="s">
        <v>160</v>
      </c>
      <c r="AU1133" s="215" t="s">
        <v>158</v>
      </c>
      <c r="AV1133" s="11" t="s">
        <v>158</v>
      </c>
      <c r="AW1133" s="11" t="s">
        <v>36</v>
      </c>
      <c r="AX1133" s="11" t="s">
        <v>73</v>
      </c>
      <c r="AY1133" s="215" t="s">
        <v>150</v>
      </c>
    </row>
    <row r="1134" spans="2:65" s="12" customFormat="1" ht="13.5">
      <c r="B1134" s="216"/>
      <c r="C1134" s="217"/>
      <c r="D1134" s="206" t="s">
        <v>160</v>
      </c>
      <c r="E1134" s="218" t="s">
        <v>23</v>
      </c>
      <c r="F1134" s="219" t="s">
        <v>163</v>
      </c>
      <c r="G1134" s="217"/>
      <c r="H1134" s="220">
        <v>12.04</v>
      </c>
      <c r="I1134" s="221"/>
      <c r="J1134" s="217"/>
      <c r="K1134" s="217"/>
      <c r="L1134" s="222"/>
      <c r="M1134" s="223"/>
      <c r="N1134" s="224"/>
      <c r="O1134" s="224"/>
      <c r="P1134" s="224"/>
      <c r="Q1134" s="224"/>
      <c r="R1134" s="224"/>
      <c r="S1134" s="224"/>
      <c r="T1134" s="225"/>
      <c r="AT1134" s="226" t="s">
        <v>160</v>
      </c>
      <c r="AU1134" s="226" t="s">
        <v>158</v>
      </c>
      <c r="AV1134" s="12" t="s">
        <v>157</v>
      </c>
      <c r="AW1134" s="12" t="s">
        <v>36</v>
      </c>
      <c r="AX1134" s="12" t="s">
        <v>78</v>
      </c>
      <c r="AY1134" s="226" t="s">
        <v>150</v>
      </c>
    </row>
    <row r="1135" spans="2:65" s="1" customFormat="1" ht="16.5" customHeight="1">
      <c r="B1135" s="42"/>
      <c r="C1135" s="192" t="s">
        <v>2263</v>
      </c>
      <c r="D1135" s="192" t="s">
        <v>152</v>
      </c>
      <c r="E1135" s="193" t="s">
        <v>2264</v>
      </c>
      <c r="F1135" s="194" t="s">
        <v>2265</v>
      </c>
      <c r="G1135" s="195" t="s">
        <v>172</v>
      </c>
      <c r="H1135" s="196">
        <v>62.94</v>
      </c>
      <c r="I1135" s="197"/>
      <c r="J1135" s="198">
        <f>ROUND(I1135*H1135,2)</f>
        <v>0</v>
      </c>
      <c r="K1135" s="194" t="s">
        <v>156</v>
      </c>
      <c r="L1135" s="62"/>
      <c r="M1135" s="199" t="s">
        <v>23</v>
      </c>
      <c r="N1135" s="200" t="s">
        <v>45</v>
      </c>
      <c r="O1135" s="43"/>
      <c r="P1135" s="201">
        <f>O1135*H1135</f>
        <v>0</v>
      </c>
      <c r="Q1135" s="201">
        <v>1E-4</v>
      </c>
      <c r="R1135" s="201">
        <f>Q1135*H1135</f>
        <v>6.2940000000000001E-3</v>
      </c>
      <c r="S1135" s="201">
        <v>0</v>
      </c>
      <c r="T1135" s="202">
        <f>S1135*H1135</f>
        <v>0</v>
      </c>
      <c r="AR1135" s="24" t="s">
        <v>234</v>
      </c>
      <c r="AT1135" s="24" t="s">
        <v>152</v>
      </c>
      <c r="AU1135" s="24" t="s">
        <v>158</v>
      </c>
      <c r="AY1135" s="24" t="s">
        <v>150</v>
      </c>
      <c r="BE1135" s="203">
        <f>IF(N1135="základní",J1135,0)</f>
        <v>0</v>
      </c>
      <c r="BF1135" s="203">
        <f>IF(N1135="snížená",J1135,0)</f>
        <v>0</v>
      </c>
      <c r="BG1135" s="203">
        <f>IF(N1135="zákl. přenesená",J1135,0)</f>
        <v>0</v>
      </c>
      <c r="BH1135" s="203">
        <f>IF(N1135="sníž. přenesená",J1135,0)</f>
        <v>0</v>
      </c>
      <c r="BI1135" s="203">
        <f>IF(N1135="nulová",J1135,0)</f>
        <v>0</v>
      </c>
      <c r="BJ1135" s="24" t="s">
        <v>158</v>
      </c>
      <c r="BK1135" s="203">
        <f>ROUND(I1135*H1135,2)</f>
        <v>0</v>
      </c>
      <c r="BL1135" s="24" t="s">
        <v>234</v>
      </c>
      <c r="BM1135" s="24" t="s">
        <v>2266</v>
      </c>
    </row>
    <row r="1136" spans="2:65" s="11" customFormat="1" ht="13.5">
      <c r="B1136" s="204"/>
      <c r="C1136" s="205"/>
      <c r="D1136" s="206" t="s">
        <v>160</v>
      </c>
      <c r="E1136" s="207" t="s">
        <v>23</v>
      </c>
      <c r="F1136" s="208" t="s">
        <v>2248</v>
      </c>
      <c r="G1136" s="205"/>
      <c r="H1136" s="209">
        <v>34.82</v>
      </c>
      <c r="I1136" s="210"/>
      <c r="J1136" s="205"/>
      <c r="K1136" s="205"/>
      <c r="L1136" s="211"/>
      <c r="M1136" s="212"/>
      <c r="N1136" s="213"/>
      <c r="O1136" s="213"/>
      <c r="P1136" s="213"/>
      <c r="Q1136" s="213"/>
      <c r="R1136" s="213"/>
      <c r="S1136" s="213"/>
      <c r="T1136" s="214"/>
      <c r="AT1136" s="215" t="s">
        <v>160</v>
      </c>
      <c r="AU1136" s="215" t="s">
        <v>158</v>
      </c>
      <c r="AV1136" s="11" t="s">
        <v>158</v>
      </c>
      <c r="AW1136" s="11" t="s">
        <v>36</v>
      </c>
      <c r="AX1136" s="11" t="s">
        <v>73</v>
      </c>
      <c r="AY1136" s="215" t="s">
        <v>150</v>
      </c>
    </row>
    <row r="1137" spans="2:65" s="11" customFormat="1" ht="13.5">
      <c r="B1137" s="204"/>
      <c r="C1137" s="205"/>
      <c r="D1137" s="206" t="s">
        <v>160</v>
      </c>
      <c r="E1137" s="207" t="s">
        <v>23</v>
      </c>
      <c r="F1137" s="208" t="s">
        <v>2249</v>
      </c>
      <c r="G1137" s="205"/>
      <c r="H1137" s="209">
        <v>4.9000000000000004</v>
      </c>
      <c r="I1137" s="210"/>
      <c r="J1137" s="205"/>
      <c r="K1137" s="205"/>
      <c r="L1137" s="211"/>
      <c r="M1137" s="212"/>
      <c r="N1137" s="213"/>
      <c r="O1137" s="213"/>
      <c r="P1137" s="213"/>
      <c r="Q1137" s="213"/>
      <c r="R1137" s="213"/>
      <c r="S1137" s="213"/>
      <c r="T1137" s="214"/>
      <c r="AT1137" s="215" t="s">
        <v>160</v>
      </c>
      <c r="AU1137" s="215" t="s">
        <v>158</v>
      </c>
      <c r="AV1137" s="11" t="s">
        <v>158</v>
      </c>
      <c r="AW1137" s="11" t="s">
        <v>36</v>
      </c>
      <c r="AX1137" s="11" t="s">
        <v>73</v>
      </c>
      <c r="AY1137" s="215" t="s">
        <v>150</v>
      </c>
    </row>
    <row r="1138" spans="2:65" s="11" customFormat="1" ht="13.5">
      <c r="B1138" s="204"/>
      <c r="C1138" s="205"/>
      <c r="D1138" s="206" t="s">
        <v>160</v>
      </c>
      <c r="E1138" s="207" t="s">
        <v>23</v>
      </c>
      <c r="F1138" s="208" t="s">
        <v>2243</v>
      </c>
      <c r="G1138" s="205"/>
      <c r="H1138" s="209">
        <v>6.98</v>
      </c>
      <c r="I1138" s="210"/>
      <c r="J1138" s="205"/>
      <c r="K1138" s="205"/>
      <c r="L1138" s="211"/>
      <c r="M1138" s="212"/>
      <c r="N1138" s="213"/>
      <c r="O1138" s="213"/>
      <c r="P1138" s="213"/>
      <c r="Q1138" s="213"/>
      <c r="R1138" s="213"/>
      <c r="S1138" s="213"/>
      <c r="T1138" s="214"/>
      <c r="AT1138" s="215" t="s">
        <v>160</v>
      </c>
      <c r="AU1138" s="215" t="s">
        <v>158</v>
      </c>
      <c r="AV1138" s="11" t="s">
        <v>158</v>
      </c>
      <c r="AW1138" s="11" t="s">
        <v>36</v>
      </c>
      <c r="AX1138" s="11" t="s">
        <v>73</v>
      </c>
      <c r="AY1138" s="215" t="s">
        <v>150</v>
      </c>
    </row>
    <row r="1139" spans="2:65" s="11" customFormat="1" ht="13.5">
      <c r="B1139" s="204"/>
      <c r="C1139" s="205"/>
      <c r="D1139" s="206" t="s">
        <v>160</v>
      </c>
      <c r="E1139" s="207" t="s">
        <v>23</v>
      </c>
      <c r="F1139" s="208" t="s">
        <v>2244</v>
      </c>
      <c r="G1139" s="205"/>
      <c r="H1139" s="209">
        <v>4</v>
      </c>
      <c r="I1139" s="210"/>
      <c r="J1139" s="205"/>
      <c r="K1139" s="205"/>
      <c r="L1139" s="211"/>
      <c r="M1139" s="212"/>
      <c r="N1139" s="213"/>
      <c r="O1139" s="213"/>
      <c r="P1139" s="213"/>
      <c r="Q1139" s="213"/>
      <c r="R1139" s="213"/>
      <c r="S1139" s="213"/>
      <c r="T1139" s="214"/>
      <c r="AT1139" s="215" t="s">
        <v>160</v>
      </c>
      <c r="AU1139" s="215" t="s">
        <v>158</v>
      </c>
      <c r="AV1139" s="11" t="s">
        <v>158</v>
      </c>
      <c r="AW1139" s="11" t="s">
        <v>36</v>
      </c>
      <c r="AX1139" s="11" t="s">
        <v>73</v>
      </c>
      <c r="AY1139" s="215" t="s">
        <v>150</v>
      </c>
    </row>
    <row r="1140" spans="2:65" s="11" customFormat="1" ht="13.5">
      <c r="B1140" s="204"/>
      <c r="C1140" s="205"/>
      <c r="D1140" s="206" t="s">
        <v>160</v>
      </c>
      <c r="E1140" s="207" t="s">
        <v>23</v>
      </c>
      <c r="F1140" s="208" t="s">
        <v>2245</v>
      </c>
      <c r="G1140" s="205"/>
      <c r="H1140" s="209">
        <v>5.37</v>
      </c>
      <c r="I1140" s="210"/>
      <c r="J1140" s="205"/>
      <c r="K1140" s="205"/>
      <c r="L1140" s="211"/>
      <c r="M1140" s="212"/>
      <c r="N1140" s="213"/>
      <c r="O1140" s="213"/>
      <c r="P1140" s="213"/>
      <c r="Q1140" s="213"/>
      <c r="R1140" s="213"/>
      <c r="S1140" s="213"/>
      <c r="T1140" s="214"/>
      <c r="AT1140" s="215" t="s">
        <v>160</v>
      </c>
      <c r="AU1140" s="215" t="s">
        <v>158</v>
      </c>
      <c r="AV1140" s="11" t="s">
        <v>158</v>
      </c>
      <c r="AW1140" s="11" t="s">
        <v>36</v>
      </c>
      <c r="AX1140" s="11" t="s">
        <v>73</v>
      </c>
      <c r="AY1140" s="215" t="s">
        <v>150</v>
      </c>
    </row>
    <row r="1141" spans="2:65" s="11" customFormat="1" ht="13.5">
      <c r="B1141" s="204"/>
      <c r="C1141" s="205"/>
      <c r="D1141" s="206" t="s">
        <v>160</v>
      </c>
      <c r="E1141" s="207" t="s">
        <v>23</v>
      </c>
      <c r="F1141" s="208" t="s">
        <v>2255</v>
      </c>
      <c r="G1141" s="205"/>
      <c r="H1141" s="209">
        <v>1.22</v>
      </c>
      <c r="I1141" s="210"/>
      <c r="J1141" s="205"/>
      <c r="K1141" s="205"/>
      <c r="L1141" s="211"/>
      <c r="M1141" s="212"/>
      <c r="N1141" s="213"/>
      <c r="O1141" s="213"/>
      <c r="P1141" s="213"/>
      <c r="Q1141" s="213"/>
      <c r="R1141" s="213"/>
      <c r="S1141" s="213"/>
      <c r="T1141" s="214"/>
      <c r="AT1141" s="215" t="s">
        <v>160</v>
      </c>
      <c r="AU1141" s="215" t="s">
        <v>158</v>
      </c>
      <c r="AV1141" s="11" t="s">
        <v>158</v>
      </c>
      <c r="AW1141" s="11" t="s">
        <v>36</v>
      </c>
      <c r="AX1141" s="11" t="s">
        <v>73</v>
      </c>
      <c r="AY1141" s="215" t="s">
        <v>150</v>
      </c>
    </row>
    <row r="1142" spans="2:65" s="11" customFormat="1" ht="13.5">
      <c r="B1142" s="204"/>
      <c r="C1142" s="205"/>
      <c r="D1142" s="206" t="s">
        <v>160</v>
      </c>
      <c r="E1142" s="207" t="s">
        <v>23</v>
      </c>
      <c r="F1142" s="208" t="s">
        <v>2256</v>
      </c>
      <c r="G1142" s="205"/>
      <c r="H1142" s="209">
        <v>2.98</v>
      </c>
      <c r="I1142" s="210"/>
      <c r="J1142" s="205"/>
      <c r="K1142" s="205"/>
      <c r="L1142" s="211"/>
      <c r="M1142" s="212"/>
      <c r="N1142" s="213"/>
      <c r="O1142" s="213"/>
      <c r="P1142" s="213"/>
      <c r="Q1142" s="213"/>
      <c r="R1142" s="213"/>
      <c r="S1142" s="213"/>
      <c r="T1142" s="214"/>
      <c r="AT1142" s="215" t="s">
        <v>160</v>
      </c>
      <c r="AU1142" s="215" t="s">
        <v>158</v>
      </c>
      <c r="AV1142" s="11" t="s">
        <v>158</v>
      </c>
      <c r="AW1142" s="11" t="s">
        <v>36</v>
      </c>
      <c r="AX1142" s="11" t="s">
        <v>73</v>
      </c>
      <c r="AY1142" s="215" t="s">
        <v>150</v>
      </c>
    </row>
    <row r="1143" spans="2:65" s="11" customFormat="1" ht="13.5">
      <c r="B1143" s="204"/>
      <c r="C1143" s="205"/>
      <c r="D1143" s="206" t="s">
        <v>160</v>
      </c>
      <c r="E1143" s="207" t="s">
        <v>23</v>
      </c>
      <c r="F1143" s="208" t="s">
        <v>2247</v>
      </c>
      <c r="G1143" s="205"/>
      <c r="H1143" s="209">
        <v>2.67</v>
      </c>
      <c r="I1143" s="210"/>
      <c r="J1143" s="205"/>
      <c r="K1143" s="205"/>
      <c r="L1143" s="211"/>
      <c r="M1143" s="212"/>
      <c r="N1143" s="213"/>
      <c r="O1143" s="213"/>
      <c r="P1143" s="213"/>
      <c r="Q1143" s="213"/>
      <c r="R1143" s="213"/>
      <c r="S1143" s="213"/>
      <c r="T1143" s="214"/>
      <c r="AT1143" s="215" t="s">
        <v>160</v>
      </c>
      <c r="AU1143" s="215" t="s">
        <v>158</v>
      </c>
      <c r="AV1143" s="11" t="s">
        <v>158</v>
      </c>
      <c r="AW1143" s="11" t="s">
        <v>36</v>
      </c>
      <c r="AX1143" s="11" t="s">
        <v>73</v>
      </c>
      <c r="AY1143" s="215" t="s">
        <v>150</v>
      </c>
    </row>
    <row r="1144" spans="2:65" s="12" customFormat="1" ht="13.5">
      <c r="B1144" s="216"/>
      <c r="C1144" s="217"/>
      <c r="D1144" s="206" t="s">
        <v>160</v>
      </c>
      <c r="E1144" s="218" t="s">
        <v>23</v>
      </c>
      <c r="F1144" s="219" t="s">
        <v>163</v>
      </c>
      <c r="G1144" s="217"/>
      <c r="H1144" s="220">
        <v>62.94</v>
      </c>
      <c r="I1144" s="221"/>
      <c r="J1144" s="217"/>
      <c r="K1144" s="217"/>
      <c r="L1144" s="222"/>
      <c r="M1144" s="223"/>
      <c r="N1144" s="224"/>
      <c r="O1144" s="224"/>
      <c r="P1144" s="224"/>
      <c r="Q1144" s="224"/>
      <c r="R1144" s="224"/>
      <c r="S1144" s="224"/>
      <c r="T1144" s="225"/>
      <c r="AT1144" s="226" t="s">
        <v>160</v>
      </c>
      <c r="AU1144" s="226" t="s">
        <v>158</v>
      </c>
      <c r="AV1144" s="12" t="s">
        <v>157</v>
      </c>
      <c r="AW1144" s="12" t="s">
        <v>36</v>
      </c>
      <c r="AX1144" s="12" t="s">
        <v>78</v>
      </c>
      <c r="AY1144" s="226" t="s">
        <v>150</v>
      </c>
    </row>
    <row r="1145" spans="2:65" s="1" customFormat="1" ht="16.5" customHeight="1">
      <c r="B1145" s="42"/>
      <c r="C1145" s="192" t="s">
        <v>2267</v>
      </c>
      <c r="D1145" s="192" t="s">
        <v>152</v>
      </c>
      <c r="E1145" s="193" t="s">
        <v>2268</v>
      </c>
      <c r="F1145" s="194" t="s">
        <v>2269</v>
      </c>
      <c r="G1145" s="195" t="s">
        <v>172</v>
      </c>
      <c r="H1145" s="196">
        <v>5.17</v>
      </c>
      <c r="I1145" s="197"/>
      <c r="J1145" s="198">
        <f>ROUND(I1145*H1145,2)</f>
        <v>0</v>
      </c>
      <c r="K1145" s="194" t="s">
        <v>156</v>
      </c>
      <c r="L1145" s="62"/>
      <c r="M1145" s="199" t="s">
        <v>23</v>
      </c>
      <c r="N1145" s="200" t="s">
        <v>45</v>
      </c>
      <c r="O1145" s="43"/>
      <c r="P1145" s="201">
        <f>O1145*H1145</f>
        <v>0</v>
      </c>
      <c r="Q1145" s="201">
        <v>1.4999999999999999E-4</v>
      </c>
      <c r="R1145" s="201">
        <f>Q1145*H1145</f>
        <v>7.7549999999999993E-4</v>
      </c>
      <c r="S1145" s="201">
        <v>0</v>
      </c>
      <c r="T1145" s="202">
        <f>S1145*H1145</f>
        <v>0</v>
      </c>
      <c r="AR1145" s="24" t="s">
        <v>234</v>
      </c>
      <c r="AT1145" s="24" t="s">
        <v>152</v>
      </c>
      <c r="AU1145" s="24" t="s">
        <v>158</v>
      </c>
      <c r="AY1145" s="24" t="s">
        <v>150</v>
      </c>
      <c r="BE1145" s="203">
        <f>IF(N1145="základní",J1145,0)</f>
        <v>0</v>
      </c>
      <c r="BF1145" s="203">
        <f>IF(N1145="snížená",J1145,0)</f>
        <v>0</v>
      </c>
      <c r="BG1145" s="203">
        <f>IF(N1145="zákl. přenesená",J1145,0)</f>
        <v>0</v>
      </c>
      <c r="BH1145" s="203">
        <f>IF(N1145="sníž. přenesená",J1145,0)</f>
        <v>0</v>
      </c>
      <c r="BI1145" s="203">
        <f>IF(N1145="nulová",J1145,0)</f>
        <v>0</v>
      </c>
      <c r="BJ1145" s="24" t="s">
        <v>158</v>
      </c>
      <c r="BK1145" s="203">
        <f>ROUND(I1145*H1145,2)</f>
        <v>0</v>
      </c>
      <c r="BL1145" s="24" t="s">
        <v>234</v>
      </c>
      <c r="BM1145" s="24" t="s">
        <v>2270</v>
      </c>
    </row>
    <row r="1146" spans="2:65" s="11" customFormat="1" ht="13.5">
      <c r="B1146" s="204"/>
      <c r="C1146" s="205"/>
      <c r="D1146" s="206" t="s">
        <v>160</v>
      </c>
      <c r="E1146" s="207" t="s">
        <v>23</v>
      </c>
      <c r="F1146" s="208" t="s">
        <v>2257</v>
      </c>
      <c r="G1146" s="205"/>
      <c r="H1146" s="209">
        <v>2.3199999999999998</v>
      </c>
      <c r="I1146" s="210"/>
      <c r="J1146" s="205"/>
      <c r="K1146" s="205"/>
      <c r="L1146" s="211"/>
      <c r="M1146" s="212"/>
      <c r="N1146" s="213"/>
      <c r="O1146" s="213"/>
      <c r="P1146" s="213"/>
      <c r="Q1146" s="213"/>
      <c r="R1146" s="213"/>
      <c r="S1146" s="213"/>
      <c r="T1146" s="214"/>
      <c r="AT1146" s="215" t="s">
        <v>160</v>
      </c>
      <c r="AU1146" s="215" t="s">
        <v>158</v>
      </c>
      <c r="AV1146" s="11" t="s">
        <v>158</v>
      </c>
      <c r="AW1146" s="11" t="s">
        <v>36</v>
      </c>
      <c r="AX1146" s="11" t="s">
        <v>73</v>
      </c>
      <c r="AY1146" s="215" t="s">
        <v>150</v>
      </c>
    </row>
    <row r="1147" spans="2:65" s="11" customFormat="1" ht="13.5">
      <c r="B1147" s="204"/>
      <c r="C1147" s="205"/>
      <c r="D1147" s="206" t="s">
        <v>160</v>
      </c>
      <c r="E1147" s="207" t="s">
        <v>23</v>
      </c>
      <c r="F1147" s="208" t="s">
        <v>2258</v>
      </c>
      <c r="G1147" s="205"/>
      <c r="H1147" s="209">
        <v>1.29</v>
      </c>
      <c r="I1147" s="210"/>
      <c r="J1147" s="205"/>
      <c r="K1147" s="205"/>
      <c r="L1147" s="211"/>
      <c r="M1147" s="212"/>
      <c r="N1147" s="213"/>
      <c r="O1147" s="213"/>
      <c r="P1147" s="213"/>
      <c r="Q1147" s="213"/>
      <c r="R1147" s="213"/>
      <c r="S1147" s="213"/>
      <c r="T1147" s="214"/>
      <c r="AT1147" s="215" t="s">
        <v>160</v>
      </c>
      <c r="AU1147" s="215" t="s">
        <v>158</v>
      </c>
      <c r="AV1147" s="11" t="s">
        <v>158</v>
      </c>
      <c r="AW1147" s="11" t="s">
        <v>36</v>
      </c>
      <c r="AX1147" s="11" t="s">
        <v>73</v>
      </c>
      <c r="AY1147" s="215" t="s">
        <v>150</v>
      </c>
    </row>
    <row r="1148" spans="2:65" s="11" customFormat="1" ht="13.5">
      <c r="B1148" s="204"/>
      <c r="C1148" s="205"/>
      <c r="D1148" s="206" t="s">
        <v>160</v>
      </c>
      <c r="E1148" s="207" t="s">
        <v>23</v>
      </c>
      <c r="F1148" s="208" t="s">
        <v>2250</v>
      </c>
      <c r="G1148" s="205"/>
      <c r="H1148" s="209">
        <v>1.56</v>
      </c>
      <c r="I1148" s="210"/>
      <c r="J1148" s="205"/>
      <c r="K1148" s="205"/>
      <c r="L1148" s="211"/>
      <c r="M1148" s="212"/>
      <c r="N1148" s="213"/>
      <c r="O1148" s="213"/>
      <c r="P1148" s="213"/>
      <c r="Q1148" s="213"/>
      <c r="R1148" s="213"/>
      <c r="S1148" s="213"/>
      <c r="T1148" s="214"/>
      <c r="AT1148" s="215" t="s">
        <v>160</v>
      </c>
      <c r="AU1148" s="215" t="s">
        <v>158</v>
      </c>
      <c r="AV1148" s="11" t="s">
        <v>158</v>
      </c>
      <c r="AW1148" s="11" t="s">
        <v>36</v>
      </c>
      <c r="AX1148" s="11" t="s">
        <v>73</v>
      </c>
      <c r="AY1148" s="215" t="s">
        <v>150</v>
      </c>
    </row>
    <row r="1149" spans="2:65" s="12" customFormat="1" ht="13.5">
      <c r="B1149" s="216"/>
      <c r="C1149" s="217"/>
      <c r="D1149" s="206" t="s">
        <v>160</v>
      </c>
      <c r="E1149" s="218" t="s">
        <v>23</v>
      </c>
      <c r="F1149" s="219" t="s">
        <v>163</v>
      </c>
      <c r="G1149" s="217"/>
      <c r="H1149" s="220">
        <v>5.17</v>
      </c>
      <c r="I1149" s="221"/>
      <c r="J1149" s="217"/>
      <c r="K1149" s="217"/>
      <c r="L1149" s="222"/>
      <c r="M1149" s="223"/>
      <c r="N1149" s="224"/>
      <c r="O1149" s="224"/>
      <c r="P1149" s="224"/>
      <c r="Q1149" s="224"/>
      <c r="R1149" s="224"/>
      <c r="S1149" s="224"/>
      <c r="T1149" s="225"/>
      <c r="AT1149" s="226" t="s">
        <v>160</v>
      </c>
      <c r="AU1149" s="226" t="s">
        <v>158</v>
      </c>
      <c r="AV1149" s="12" t="s">
        <v>157</v>
      </c>
      <c r="AW1149" s="12" t="s">
        <v>36</v>
      </c>
      <c r="AX1149" s="12" t="s">
        <v>78</v>
      </c>
      <c r="AY1149" s="226" t="s">
        <v>150</v>
      </c>
    </row>
    <row r="1150" spans="2:65" s="1" customFormat="1" ht="25.5" customHeight="1">
      <c r="B1150" s="42"/>
      <c r="C1150" s="192" t="s">
        <v>2271</v>
      </c>
      <c r="D1150" s="192" t="s">
        <v>152</v>
      </c>
      <c r="E1150" s="193" t="s">
        <v>2272</v>
      </c>
      <c r="F1150" s="194" t="s">
        <v>2273</v>
      </c>
      <c r="G1150" s="195" t="s">
        <v>172</v>
      </c>
      <c r="H1150" s="196">
        <v>129.1</v>
      </c>
      <c r="I1150" s="197"/>
      <c r="J1150" s="198">
        <f>ROUND(I1150*H1150,2)</f>
        <v>0</v>
      </c>
      <c r="K1150" s="194" t="s">
        <v>156</v>
      </c>
      <c r="L1150" s="62"/>
      <c r="M1150" s="199" t="s">
        <v>23</v>
      </c>
      <c r="N1150" s="200" t="s">
        <v>45</v>
      </c>
      <c r="O1150" s="43"/>
      <c r="P1150" s="201">
        <f>O1150*H1150</f>
        <v>0</v>
      </c>
      <c r="Q1150" s="201">
        <v>0</v>
      </c>
      <c r="R1150" s="201">
        <f>Q1150*H1150</f>
        <v>0</v>
      </c>
      <c r="S1150" s="201">
        <v>1.7250000000000001E-2</v>
      </c>
      <c r="T1150" s="202">
        <f>S1150*H1150</f>
        <v>2.2269749999999999</v>
      </c>
      <c r="AR1150" s="24" t="s">
        <v>234</v>
      </c>
      <c r="AT1150" s="24" t="s">
        <v>152</v>
      </c>
      <c r="AU1150" s="24" t="s">
        <v>158</v>
      </c>
      <c r="AY1150" s="24" t="s">
        <v>150</v>
      </c>
      <c r="BE1150" s="203">
        <f>IF(N1150="základní",J1150,0)</f>
        <v>0</v>
      </c>
      <c r="BF1150" s="203">
        <f>IF(N1150="snížená",J1150,0)</f>
        <v>0</v>
      </c>
      <c r="BG1150" s="203">
        <f>IF(N1150="zákl. přenesená",J1150,0)</f>
        <v>0</v>
      </c>
      <c r="BH1150" s="203">
        <f>IF(N1150="sníž. přenesená",J1150,0)</f>
        <v>0</v>
      </c>
      <c r="BI1150" s="203">
        <f>IF(N1150="nulová",J1150,0)</f>
        <v>0</v>
      </c>
      <c r="BJ1150" s="24" t="s">
        <v>158</v>
      </c>
      <c r="BK1150" s="203">
        <f>ROUND(I1150*H1150,2)</f>
        <v>0</v>
      </c>
      <c r="BL1150" s="24" t="s">
        <v>234</v>
      </c>
      <c r="BM1150" s="24" t="s">
        <v>2274</v>
      </c>
    </row>
    <row r="1151" spans="2:65" s="11" customFormat="1" ht="13.5">
      <c r="B1151" s="204"/>
      <c r="C1151" s="205"/>
      <c r="D1151" s="206" t="s">
        <v>160</v>
      </c>
      <c r="E1151" s="207" t="s">
        <v>23</v>
      </c>
      <c r="F1151" s="208" t="s">
        <v>2275</v>
      </c>
      <c r="G1151" s="205"/>
      <c r="H1151" s="209">
        <v>90.6</v>
      </c>
      <c r="I1151" s="210"/>
      <c r="J1151" s="205"/>
      <c r="K1151" s="205"/>
      <c r="L1151" s="211"/>
      <c r="M1151" s="212"/>
      <c r="N1151" s="213"/>
      <c r="O1151" s="213"/>
      <c r="P1151" s="213"/>
      <c r="Q1151" s="213"/>
      <c r="R1151" s="213"/>
      <c r="S1151" s="213"/>
      <c r="T1151" s="214"/>
      <c r="AT1151" s="215" t="s">
        <v>160</v>
      </c>
      <c r="AU1151" s="215" t="s">
        <v>158</v>
      </c>
      <c r="AV1151" s="11" t="s">
        <v>158</v>
      </c>
      <c r="AW1151" s="11" t="s">
        <v>36</v>
      </c>
      <c r="AX1151" s="11" t="s">
        <v>73</v>
      </c>
      <c r="AY1151" s="215" t="s">
        <v>150</v>
      </c>
    </row>
    <row r="1152" spans="2:65" s="11" customFormat="1" ht="13.5">
      <c r="B1152" s="204"/>
      <c r="C1152" s="205"/>
      <c r="D1152" s="206" t="s">
        <v>160</v>
      </c>
      <c r="E1152" s="207" t="s">
        <v>23</v>
      </c>
      <c r="F1152" s="208" t="s">
        <v>2276</v>
      </c>
      <c r="G1152" s="205"/>
      <c r="H1152" s="209">
        <v>38.5</v>
      </c>
      <c r="I1152" s="210"/>
      <c r="J1152" s="205"/>
      <c r="K1152" s="205"/>
      <c r="L1152" s="211"/>
      <c r="M1152" s="212"/>
      <c r="N1152" s="213"/>
      <c r="O1152" s="213"/>
      <c r="P1152" s="213"/>
      <c r="Q1152" s="213"/>
      <c r="R1152" s="213"/>
      <c r="S1152" s="213"/>
      <c r="T1152" s="214"/>
      <c r="AT1152" s="215" t="s">
        <v>160</v>
      </c>
      <c r="AU1152" s="215" t="s">
        <v>158</v>
      </c>
      <c r="AV1152" s="11" t="s">
        <v>158</v>
      </c>
      <c r="AW1152" s="11" t="s">
        <v>36</v>
      </c>
      <c r="AX1152" s="11" t="s">
        <v>73</v>
      </c>
      <c r="AY1152" s="215" t="s">
        <v>150</v>
      </c>
    </row>
    <row r="1153" spans="2:65" s="12" customFormat="1" ht="13.5">
      <c r="B1153" s="216"/>
      <c r="C1153" s="217"/>
      <c r="D1153" s="206" t="s">
        <v>160</v>
      </c>
      <c r="E1153" s="218" t="s">
        <v>23</v>
      </c>
      <c r="F1153" s="219" t="s">
        <v>163</v>
      </c>
      <c r="G1153" s="217"/>
      <c r="H1153" s="220">
        <v>129.1</v>
      </c>
      <c r="I1153" s="221"/>
      <c r="J1153" s="217"/>
      <c r="K1153" s="217"/>
      <c r="L1153" s="222"/>
      <c r="M1153" s="223"/>
      <c r="N1153" s="224"/>
      <c r="O1153" s="224"/>
      <c r="P1153" s="224"/>
      <c r="Q1153" s="224"/>
      <c r="R1153" s="224"/>
      <c r="S1153" s="224"/>
      <c r="T1153" s="225"/>
      <c r="AT1153" s="226" t="s">
        <v>160</v>
      </c>
      <c r="AU1153" s="226" t="s">
        <v>158</v>
      </c>
      <c r="AV1153" s="12" t="s">
        <v>157</v>
      </c>
      <c r="AW1153" s="12" t="s">
        <v>36</v>
      </c>
      <c r="AX1153" s="12" t="s">
        <v>78</v>
      </c>
      <c r="AY1153" s="226" t="s">
        <v>150</v>
      </c>
    </row>
    <row r="1154" spans="2:65" s="1" customFormat="1" ht="16.5" customHeight="1">
      <c r="B1154" s="42"/>
      <c r="C1154" s="192" t="s">
        <v>2277</v>
      </c>
      <c r="D1154" s="192" t="s">
        <v>152</v>
      </c>
      <c r="E1154" s="193" t="s">
        <v>2278</v>
      </c>
      <c r="F1154" s="194" t="s">
        <v>2279</v>
      </c>
      <c r="G1154" s="195" t="s">
        <v>172</v>
      </c>
      <c r="H1154" s="196">
        <v>2.04</v>
      </c>
      <c r="I1154" s="197"/>
      <c r="J1154" s="198">
        <f>ROUND(I1154*H1154,2)</f>
        <v>0</v>
      </c>
      <c r="K1154" s="194" t="s">
        <v>156</v>
      </c>
      <c r="L1154" s="62"/>
      <c r="M1154" s="199" t="s">
        <v>23</v>
      </c>
      <c r="N1154" s="200" t="s">
        <v>45</v>
      </c>
      <c r="O1154" s="43"/>
      <c r="P1154" s="201">
        <f>O1154*H1154</f>
        <v>0</v>
      </c>
      <c r="Q1154" s="201">
        <v>0</v>
      </c>
      <c r="R1154" s="201">
        <f>Q1154*H1154</f>
        <v>0</v>
      </c>
      <c r="S1154" s="201">
        <v>1.4030000000000001E-2</v>
      </c>
      <c r="T1154" s="202">
        <f>S1154*H1154</f>
        <v>2.8621200000000003E-2</v>
      </c>
      <c r="AR1154" s="24" t="s">
        <v>234</v>
      </c>
      <c r="AT1154" s="24" t="s">
        <v>152</v>
      </c>
      <c r="AU1154" s="24" t="s">
        <v>158</v>
      </c>
      <c r="AY1154" s="24" t="s">
        <v>150</v>
      </c>
      <c r="BE1154" s="203">
        <f>IF(N1154="základní",J1154,0)</f>
        <v>0</v>
      </c>
      <c r="BF1154" s="203">
        <f>IF(N1154="snížená",J1154,0)</f>
        <v>0</v>
      </c>
      <c r="BG1154" s="203">
        <f>IF(N1154="zákl. přenesená",J1154,0)</f>
        <v>0</v>
      </c>
      <c r="BH1154" s="203">
        <f>IF(N1154="sníž. přenesená",J1154,0)</f>
        <v>0</v>
      </c>
      <c r="BI1154" s="203">
        <f>IF(N1154="nulová",J1154,0)</f>
        <v>0</v>
      </c>
      <c r="BJ1154" s="24" t="s">
        <v>158</v>
      </c>
      <c r="BK1154" s="203">
        <f>ROUND(I1154*H1154,2)</f>
        <v>0</v>
      </c>
      <c r="BL1154" s="24" t="s">
        <v>234</v>
      </c>
      <c r="BM1154" s="24" t="s">
        <v>2280</v>
      </c>
    </row>
    <row r="1155" spans="2:65" s="11" customFormat="1" ht="13.5">
      <c r="B1155" s="204"/>
      <c r="C1155" s="205"/>
      <c r="D1155" s="206" t="s">
        <v>160</v>
      </c>
      <c r="E1155" s="207" t="s">
        <v>23</v>
      </c>
      <c r="F1155" s="208" t="s">
        <v>2281</v>
      </c>
      <c r="G1155" s="205"/>
      <c r="H1155" s="209">
        <v>2.04</v>
      </c>
      <c r="I1155" s="210"/>
      <c r="J1155" s="205"/>
      <c r="K1155" s="205"/>
      <c r="L1155" s="211"/>
      <c r="M1155" s="212"/>
      <c r="N1155" s="213"/>
      <c r="O1155" s="213"/>
      <c r="P1155" s="213"/>
      <c r="Q1155" s="213"/>
      <c r="R1155" s="213"/>
      <c r="S1155" s="213"/>
      <c r="T1155" s="214"/>
      <c r="AT1155" s="215" t="s">
        <v>160</v>
      </c>
      <c r="AU1155" s="215" t="s">
        <v>158</v>
      </c>
      <c r="AV1155" s="11" t="s">
        <v>158</v>
      </c>
      <c r="AW1155" s="11" t="s">
        <v>36</v>
      </c>
      <c r="AX1155" s="11" t="s">
        <v>78</v>
      </c>
      <c r="AY1155" s="215" t="s">
        <v>150</v>
      </c>
    </row>
    <row r="1156" spans="2:65" s="1" customFormat="1" ht="16.5" customHeight="1">
      <c r="B1156" s="42"/>
      <c r="C1156" s="192" t="s">
        <v>2282</v>
      </c>
      <c r="D1156" s="192" t="s">
        <v>152</v>
      </c>
      <c r="E1156" s="193" t="s">
        <v>2283</v>
      </c>
      <c r="F1156" s="194" t="s">
        <v>2284</v>
      </c>
      <c r="G1156" s="195" t="s">
        <v>277</v>
      </c>
      <c r="H1156" s="196">
        <v>1</v>
      </c>
      <c r="I1156" s="197"/>
      <c r="J1156" s="198">
        <f>ROUND(I1156*H1156,2)</f>
        <v>0</v>
      </c>
      <c r="K1156" s="194" t="s">
        <v>156</v>
      </c>
      <c r="L1156" s="62"/>
      <c r="M1156" s="199" t="s">
        <v>23</v>
      </c>
      <c r="N1156" s="200" t="s">
        <v>45</v>
      </c>
      <c r="O1156" s="43"/>
      <c r="P1156" s="201">
        <f>O1156*H1156</f>
        <v>0</v>
      </c>
      <c r="Q1156" s="201">
        <v>0</v>
      </c>
      <c r="R1156" s="201">
        <f>Q1156*H1156</f>
        <v>0</v>
      </c>
      <c r="S1156" s="201">
        <v>1.6899999999999998E-2</v>
      </c>
      <c r="T1156" s="202">
        <f>S1156*H1156</f>
        <v>1.6899999999999998E-2</v>
      </c>
      <c r="AR1156" s="24" t="s">
        <v>234</v>
      </c>
      <c r="AT1156" s="24" t="s">
        <v>152</v>
      </c>
      <c r="AU1156" s="24" t="s">
        <v>158</v>
      </c>
      <c r="AY1156" s="24" t="s">
        <v>150</v>
      </c>
      <c r="BE1156" s="203">
        <f>IF(N1156="základní",J1156,0)</f>
        <v>0</v>
      </c>
      <c r="BF1156" s="203">
        <f>IF(N1156="snížená",J1156,0)</f>
        <v>0</v>
      </c>
      <c r="BG1156" s="203">
        <f>IF(N1156="zákl. přenesená",J1156,0)</f>
        <v>0</v>
      </c>
      <c r="BH1156" s="203">
        <f>IF(N1156="sníž. přenesená",J1156,0)</f>
        <v>0</v>
      </c>
      <c r="BI1156" s="203">
        <f>IF(N1156="nulová",J1156,0)</f>
        <v>0</v>
      </c>
      <c r="BJ1156" s="24" t="s">
        <v>158</v>
      </c>
      <c r="BK1156" s="203">
        <f>ROUND(I1156*H1156,2)</f>
        <v>0</v>
      </c>
      <c r="BL1156" s="24" t="s">
        <v>234</v>
      </c>
      <c r="BM1156" s="24" t="s">
        <v>2285</v>
      </c>
    </row>
    <row r="1157" spans="2:65" s="11" customFormat="1" ht="13.5">
      <c r="B1157" s="204"/>
      <c r="C1157" s="205"/>
      <c r="D1157" s="206" t="s">
        <v>160</v>
      </c>
      <c r="E1157" s="207" t="s">
        <v>23</v>
      </c>
      <c r="F1157" s="208" t="s">
        <v>2286</v>
      </c>
      <c r="G1157" s="205"/>
      <c r="H1157" s="209">
        <v>1</v>
      </c>
      <c r="I1157" s="210"/>
      <c r="J1157" s="205"/>
      <c r="K1157" s="205"/>
      <c r="L1157" s="211"/>
      <c r="M1157" s="212"/>
      <c r="N1157" s="213"/>
      <c r="O1157" s="213"/>
      <c r="P1157" s="213"/>
      <c r="Q1157" s="213"/>
      <c r="R1157" s="213"/>
      <c r="S1157" s="213"/>
      <c r="T1157" s="214"/>
      <c r="AT1157" s="215" t="s">
        <v>160</v>
      </c>
      <c r="AU1157" s="215" t="s">
        <v>158</v>
      </c>
      <c r="AV1157" s="11" t="s">
        <v>158</v>
      </c>
      <c r="AW1157" s="11" t="s">
        <v>36</v>
      </c>
      <c r="AX1157" s="11" t="s">
        <v>78</v>
      </c>
      <c r="AY1157" s="215" t="s">
        <v>150</v>
      </c>
    </row>
    <row r="1158" spans="2:65" s="1" customFormat="1" ht="38.25" customHeight="1">
      <c r="B1158" s="42"/>
      <c r="C1158" s="192" t="s">
        <v>2287</v>
      </c>
      <c r="D1158" s="192" t="s">
        <v>152</v>
      </c>
      <c r="E1158" s="193" t="s">
        <v>2288</v>
      </c>
      <c r="F1158" s="194" t="s">
        <v>2289</v>
      </c>
      <c r="G1158" s="195" t="s">
        <v>330</v>
      </c>
      <c r="H1158" s="196">
        <v>4.8</v>
      </c>
      <c r="I1158" s="197"/>
      <c r="J1158" s="198">
        <f>ROUND(I1158*H1158,2)</f>
        <v>0</v>
      </c>
      <c r="K1158" s="194" t="s">
        <v>23</v>
      </c>
      <c r="L1158" s="62"/>
      <c r="M1158" s="199" t="s">
        <v>23</v>
      </c>
      <c r="N1158" s="200" t="s">
        <v>45</v>
      </c>
      <c r="O1158" s="43"/>
      <c r="P1158" s="201">
        <f>O1158*H1158</f>
        <v>0</v>
      </c>
      <c r="Q1158" s="201">
        <v>1.315E-2</v>
      </c>
      <c r="R1158" s="201">
        <f>Q1158*H1158</f>
        <v>6.3119999999999996E-2</v>
      </c>
      <c r="S1158" s="201">
        <v>0</v>
      </c>
      <c r="T1158" s="202">
        <f>S1158*H1158</f>
        <v>0</v>
      </c>
      <c r="AR1158" s="24" t="s">
        <v>234</v>
      </c>
      <c r="AT1158" s="24" t="s">
        <v>152</v>
      </c>
      <c r="AU1158" s="24" t="s">
        <v>158</v>
      </c>
      <c r="AY1158" s="24" t="s">
        <v>150</v>
      </c>
      <c r="BE1158" s="203">
        <f>IF(N1158="základní",J1158,0)</f>
        <v>0</v>
      </c>
      <c r="BF1158" s="203">
        <f>IF(N1158="snížená",J1158,0)</f>
        <v>0</v>
      </c>
      <c r="BG1158" s="203">
        <f>IF(N1158="zákl. přenesená",J1158,0)</f>
        <v>0</v>
      </c>
      <c r="BH1158" s="203">
        <f>IF(N1158="sníž. přenesená",J1158,0)</f>
        <v>0</v>
      </c>
      <c r="BI1158" s="203">
        <f>IF(N1158="nulová",J1158,0)</f>
        <v>0</v>
      </c>
      <c r="BJ1158" s="24" t="s">
        <v>158</v>
      </c>
      <c r="BK1158" s="203">
        <f>ROUND(I1158*H1158,2)</f>
        <v>0</v>
      </c>
      <c r="BL1158" s="24" t="s">
        <v>234</v>
      </c>
      <c r="BM1158" s="24" t="s">
        <v>2290</v>
      </c>
    </row>
    <row r="1159" spans="2:65" s="11" customFormat="1" ht="13.5">
      <c r="B1159" s="204"/>
      <c r="C1159" s="205"/>
      <c r="D1159" s="206" t="s">
        <v>160</v>
      </c>
      <c r="E1159" s="207" t="s">
        <v>23</v>
      </c>
      <c r="F1159" s="208" t="s">
        <v>2291</v>
      </c>
      <c r="G1159" s="205"/>
      <c r="H1159" s="209">
        <v>4.8</v>
      </c>
      <c r="I1159" s="210"/>
      <c r="J1159" s="205"/>
      <c r="K1159" s="205"/>
      <c r="L1159" s="211"/>
      <c r="M1159" s="212"/>
      <c r="N1159" s="213"/>
      <c r="O1159" s="213"/>
      <c r="P1159" s="213"/>
      <c r="Q1159" s="213"/>
      <c r="R1159" s="213"/>
      <c r="S1159" s="213"/>
      <c r="T1159" s="214"/>
      <c r="AT1159" s="215" t="s">
        <v>160</v>
      </c>
      <c r="AU1159" s="215" t="s">
        <v>158</v>
      </c>
      <c r="AV1159" s="11" t="s">
        <v>158</v>
      </c>
      <c r="AW1159" s="11" t="s">
        <v>36</v>
      </c>
      <c r="AX1159" s="11" t="s">
        <v>78</v>
      </c>
      <c r="AY1159" s="215" t="s">
        <v>150</v>
      </c>
    </row>
    <row r="1160" spans="2:65" s="1" customFormat="1" ht="38.25" customHeight="1">
      <c r="B1160" s="42"/>
      <c r="C1160" s="192" t="s">
        <v>2292</v>
      </c>
      <c r="D1160" s="192" t="s">
        <v>152</v>
      </c>
      <c r="E1160" s="193" t="s">
        <v>2293</v>
      </c>
      <c r="F1160" s="194" t="s">
        <v>2294</v>
      </c>
      <c r="G1160" s="195" t="s">
        <v>330</v>
      </c>
      <c r="H1160" s="196">
        <v>23.45</v>
      </c>
      <c r="I1160" s="197"/>
      <c r="J1160" s="198">
        <f>ROUND(I1160*H1160,2)</f>
        <v>0</v>
      </c>
      <c r="K1160" s="194" t="s">
        <v>23</v>
      </c>
      <c r="L1160" s="62"/>
      <c r="M1160" s="199" t="s">
        <v>23</v>
      </c>
      <c r="N1160" s="200" t="s">
        <v>45</v>
      </c>
      <c r="O1160" s="43"/>
      <c r="P1160" s="201">
        <f>O1160*H1160</f>
        <v>0</v>
      </c>
      <c r="Q1160" s="201">
        <v>0.01</v>
      </c>
      <c r="R1160" s="201">
        <f>Q1160*H1160</f>
        <v>0.23449999999999999</v>
      </c>
      <c r="S1160" s="201">
        <v>0</v>
      </c>
      <c r="T1160" s="202">
        <f>S1160*H1160</f>
        <v>0</v>
      </c>
      <c r="AR1160" s="24" t="s">
        <v>234</v>
      </c>
      <c r="AT1160" s="24" t="s">
        <v>152</v>
      </c>
      <c r="AU1160" s="24" t="s">
        <v>158</v>
      </c>
      <c r="AY1160" s="24" t="s">
        <v>150</v>
      </c>
      <c r="BE1160" s="203">
        <f>IF(N1160="základní",J1160,0)</f>
        <v>0</v>
      </c>
      <c r="BF1160" s="203">
        <f>IF(N1160="snížená",J1160,0)</f>
        <v>0</v>
      </c>
      <c r="BG1160" s="203">
        <f>IF(N1160="zákl. přenesená",J1160,0)</f>
        <v>0</v>
      </c>
      <c r="BH1160" s="203">
        <f>IF(N1160="sníž. přenesená",J1160,0)</f>
        <v>0</v>
      </c>
      <c r="BI1160" s="203">
        <f>IF(N1160="nulová",J1160,0)</f>
        <v>0</v>
      </c>
      <c r="BJ1160" s="24" t="s">
        <v>158</v>
      </c>
      <c r="BK1160" s="203">
        <f>ROUND(I1160*H1160,2)</f>
        <v>0</v>
      </c>
      <c r="BL1160" s="24" t="s">
        <v>234</v>
      </c>
      <c r="BM1160" s="24" t="s">
        <v>2295</v>
      </c>
    </row>
    <row r="1161" spans="2:65" s="11" customFormat="1" ht="13.5">
      <c r="B1161" s="204"/>
      <c r="C1161" s="205"/>
      <c r="D1161" s="206" t="s">
        <v>160</v>
      </c>
      <c r="E1161" s="207" t="s">
        <v>23</v>
      </c>
      <c r="F1161" s="208" t="s">
        <v>2296</v>
      </c>
      <c r="G1161" s="205"/>
      <c r="H1161" s="209">
        <v>17.8</v>
      </c>
      <c r="I1161" s="210"/>
      <c r="J1161" s="205"/>
      <c r="K1161" s="205"/>
      <c r="L1161" s="211"/>
      <c r="M1161" s="212"/>
      <c r="N1161" s="213"/>
      <c r="O1161" s="213"/>
      <c r="P1161" s="213"/>
      <c r="Q1161" s="213"/>
      <c r="R1161" s="213"/>
      <c r="S1161" s="213"/>
      <c r="T1161" s="214"/>
      <c r="AT1161" s="215" t="s">
        <v>160</v>
      </c>
      <c r="AU1161" s="215" t="s">
        <v>158</v>
      </c>
      <c r="AV1161" s="11" t="s">
        <v>158</v>
      </c>
      <c r="AW1161" s="11" t="s">
        <v>36</v>
      </c>
      <c r="AX1161" s="11" t="s">
        <v>73</v>
      </c>
      <c r="AY1161" s="215" t="s">
        <v>150</v>
      </c>
    </row>
    <row r="1162" spans="2:65" s="11" customFormat="1" ht="13.5">
      <c r="B1162" s="204"/>
      <c r="C1162" s="205"/>
      <c r="D1162" s="206" t="s">
        <v>160</v>
      </c>
      <c r="E1162" s="207" t="s">
        <v>23</v>
      </c>
      <c r="F1162" s="208" t="s">
        <v>2297</v>
      </c>
      <c r="G1162" s="205"/>
      <c r="H1162" s="209">
        <v>5.65</v>
      </c>
      <c r="I1162" s="210"/>
      <c r="J1162" s="205"/>
      <c r="K1162" s="205"/>
      <c r="L1162" s="211"/>
      <c r="M1162" s="212"/>
      <c r="N1162" s="213"/>
      <c r="O1162" s="213"/>
      <c r="P1162" s="213"/>
      <c r="Q1162" s="213"/>
      <c r="R1162" s="213"/>
      <c r="S1162" s="213"/>
      <c r="T1162" s="214"/>
      <c r="AT1162" s="215" t="s">
        <v>160</v>
      </c>
      <c r="AU1162" s="215" t="s">
        <v>158</v>
      </c>
      <c r="AV1162" s="11" t="s">
        <v>158</v>
      </c>
      <c r="AW1162" s="11" t="s">
        <v>36</v>
      </c>
      <c r="AX1162" s="11" t="s">
        <v>73</v>
      </c>
      <c r="AY1162" s="215" t="s">
        <v>150</v>
      </c>
    </row>
    <row r="1163" spans="2:65" s="12" customFormat="1" ht="13.5">
      <c r="B1163" s="216"/>
      <c r="C1163" s="217"/>
      <c r="D1163" s="206" t="s">
        <v>160</v>
      </c>
      <c r="E1163" s="218" t="s">
        <v>23</v>
      </c>
      <c r="F1163" s="219" t="s">
        <v>163</v>
      </c>
      <c r="G1163" s="217"/>
      <c r="H1163" s="220">
        <v>23.45</v>
      </c>
      <c r="I1163" s="221"/>
      <c r="J1163" s="217"/>
      <c r="K1163" s="217"/>
      <c r="L1163" s="222"/>
      <c r="M1163" s="223"/>
      <c r="N1163" s="224"/>
      <c r="O1163" s="224"/>
      <c r="P1163" s="224"/>
      <c r="Q1163" s="224"/>
      <c r="R1163" s="224"/>
      <c r="S1163" s="224"/>
      <c r="T1163" s="225"/>
      <c r="AT1163" s="226" t="s">
        <v>160</v>
      </c>
      <c r="AU1163" s="226" t="s">
        <v>158</v>
      </c>
      <c r="AV1163" s="12" t="s">
        <v>157</v>
      </c>
      <c r="AW1163" s="12" t="s">
        <v>36</v>
      </c>
      <c r="AX1163" s="12" t="s">
        <v>78</v>
      </c>
      <c r="AY1163" s="226" t="s">
        <v>150</v>
      </c>
    </row>
    <row r="1164" spans="2:65" s="1" customFormat="1" ht="38.25" customHeight="1">
      <c r="B1164" s="42"/>
      <c r="C1164" s="192" t="s">
        <v>2298</v>
      </c>
      <c r="D1164" s="192" t="s">
        <v>152</v>
      </c>
      <c r="E1164" s="193" t="s">
        <v>2299</v>
      </c>
      <c r="F1164" s="194" t="s">
        <v>2300</v>
      </c>
      <c r="G1164" s="195" t="s">
        <v>172</v>
      </c>
      <c r="H1164" s="196">
        <v>59.366</v>
      </c>
      <c r="I1164" s="197"/>
      <c r="J1164" s="198">
        <f>ROUND(I1164*H1164,2)</f>
        <v>0</v>
      </c>
      <c r="K1164" s="194" t="s">
        <v>23</v>
      </c>
      <c r="L1164" s="62"/>
      <c r="M1164" s="199" t="s">
        <v>23</v>
      </c>
      <c r="N1164" s="200" t="s">
        <v>45</v>
      </c>
      <c r="O1164" s="43"/>
      <c r="P1164" s="201">
        <f>O1164*H1164</f>
        <v>0</v>
      </c>
      <c r="Q1164" s="201">
        <v>3.8949999999999999E-2</v>
      </c>
      <c r="R1164" s="201">
        <f>Q1164*H1164</f>
        <v>2.3123057</v>
      </c>
      <c r="S1164" s="201">
        <v>0</v>
      </c>
      <c r="T1164" s="202">
        <f>S1164*H1164</f>
        <v>0</v>
      </c>
      <c r="AR1164" s="24" t="s">
        <v>234</v>
      </c>
      <c r="AT1164" s="24" t="s">
        <v>152</v>
      </c>
      <c r="AU1164" s="24" t="s">
        <v>158</v>
      </c>
      <c r="AY1164" s="24" t="s">
        <v>150</v>
      </c>
      <c r="BE1164" s="203">
        <f>IF(N1164="základní",J1164,0)</f>
        <v>0</v>
      </c>
      <c r="BF1164" s="203">
        <f>IF(N1164="snížená",J1164,0)</f>
        <v>0</v>
      </c>
      <c r="BG1164" s="203">
        <f>IF(N1164="zákl. přenesená",J1164,0)</f>
        <v>0</v>
      </c>
      <c r="BH1164" s="203">
        <f>IF(N1164="sníž. přenesená",J1164,0)</f>
        <v>0</v>
      </c>
      <c r="BI1164" s="203">
        <f>IF(N1164="nulová",J1164,0)</f>
        <v>0</v>
      </c>
      <c r="BJ1164" s="24" t="s">
        <v>158</v>
      </c>
      <c r="BK1164" s="203">
        <f>ROUND(I1164*H1164,2)</f>
        <v>0</v>
      </c>
      <c r="BL1164" s="24" t="s">
        <v>234</v>
      </c>
      <c r="BM1164" s="24" t="s">
        <v>2301</v>
      </c>
    </row>
    <row r="1165" spans="2:65" s="11" customFormat="1" ht="13.5">
      <c r="B1165" s="204"/>
      <c r="C1165" s="205"/>
      <c r="D1165" s="206" t="s">
        <v>160</v>
      </c>
      <c r="E1165" s="207" t="s">
        <v>23</v>
      </c>
      <c r="F1165" s="208" t="s">
        <v>2302</v>
      </c>
      <c r="G1165" s="205"/>
      <c r="H1165" s="209">
        <v>36.555999999999997</v>
      </c>
      <c r="I1165" s="210"/>
      <c r="J1165" s="205"/>
      <c r="K1165" s="205"/>
      <c r="L1165" s="211"/>
      <c r="M1165" s="212"/>
      <c r="N1165" s="213"/>
      <c r="O1165" s="213"/>
      <c r="P1165" s="213"/>
      <c r="Q1165" s="213"/>
      <c r="R1165" s="213"/>
      <c r="S1165" s="213"/>
      <c r="T1165" s="214"/>
      <c r="AT1165" s="215" t="s">
        <v>160</v>
      </c>
      <c r="AU1165" s="215" t="s">
        <v>158</v>
      </c>
      <c r="AV1165" s="11" t="s">
        <v>158</v>
      </c>
      <c r="AW1165" s="11" t="s">
        <v>36</v>
      </c>
      <c r="AX1165" s="11" t="s">
        <v>73</v>
      </c>
      <c r="AY1165" s="215" t="s">
        <v>150</v>
      </c>
    </row>
    <row r="1166" spans="2:65" s="11" customFormat="1" ht="13.5">
      <c r="B1166" s="204"/>
      <c r="C1166" s="205"/>
      <c r="D1166" s="206" t="s">
        <v>160</v>
      </c>
      <c r="E1166" s="207" t="s">
        <v>23</v>
      </c>
      <c r="F1166" s="208" t="s">
        <v>2303</v>
      </c>
      <c r="G1166" s="205"/>
      <c r="H1166" s="209">
        <v>22.81</v>
      </c>
      <c r="I1166" s="210"/>
      <c r="J1166" s="205"/>
      <c r="K1166" s="205"/>
      <c r="L1166" s="211"/>
      <c r="M1166" s="212"/>
      <c r="N1166" s="213"/>
      <c r="O1166" s="213"/>
      <c r="P1166" s="213"/>
      <c r="Q1166" s="213"/>
      <c r="R1166" s="213"/>
      <c r="S1166" s="213"/>
      <c r="T1166" s="214"/>
      <c r="AT1166" s="215" t="s">
        <v>160</v>
      </c>
      <c r="AU1166" s="215" t="s">
        <v>158</v>
      </c>
      <c r="AV1166" s="11" t="s">
        <v>158</v>
      </c>
      <c r="AW1166" s="11" t="s">
        <v>36</v>
      </c>
      <c r="AX1166" s="11" t="s">
        <v>73</v>
      </c>
      <c r="AY1166" s="215" t="s">
        <v>150</v>
      </c>
    </row>
    <row r="1167" spans="2:65" s="12" customFormat="1" ht="13.5">
      <c r="B1167" s="216"/>
      <c r="C1167" s="217"/>
      <c r="D1167" s="206" t="s">
        <v>160</v>
      </c>
      <c r="E1167" s="218" t="s">
        <v>23</v>
      </c>
      <c r="F1167" s="219" t="s">
        <v>163</v>
      </c>
      <c r="G1167" s="217"/>
      <c r="H1167" s="220">
        <v>59.366</v>
      </c>
      <c r="I1167" s="221"/>
      <c r="J1167" s="217"/>
      <c r="K1167" s="217"/>
      <c r="L1167" s="222"/>
      <c r="M1167" s="223"/>
      <c r="N1167" s="224"/>
      <c r="O1167" s="224"/>
      <c r="P1167" s="224"/>
      <c r="Q1167" s="224"/>
      <c r="R1167" s="224"/>
      <c r="S1167" s="224"/>
      <c r="T1167" s="225"/>
      <c r="AT1167" s="226" t="s">
        <v>160</v>
      </c>
      <c r="AU1167" s="226" t="s">
        <v>158</v>
      </c>
      <c r="AV1167" s="12" t="s">
        <v>157</v>
      </c>
      <c r="AW1167" s="12" t="s">
        <v>36</v>
      </c>
      <c r="AX1167" s="12" t="s">
        <v>78</v>
      </c>
      <c r="AY1167" s="226" t="s">
        <v>150</v>
      </c>
    </row>
    <row r="1168" spans="2:65" s="1" customFormat="1" ht="38.25" customHeight="1">
      <c r="B1168" s="42"/>
      <c r="C1168" s="192" t="s">
        <v>2304</v>
      </c>
      <c r="D1168" s="192" t="s">
        <v>152</v>
      </c>
      <c r="E1168" s="193" t="s">
        <v>2305</v>
      </c>
      <c r="F1168" s="194" t="s">
        <v>2306</v>
      </c>
      <c r="G1168" s="195" t="s">
        <v>172</v>
      </c>
      <c r="H1168" s="196">
        <v>59.691000000000003</v>
      </c>
      <c r="I1168" s="197"/>
      <c r="J1168" s="198">
        <f>ROUND(I1168*H1168,2)</f>
        <v>0</v>
      </c>
      <c r="K1168" s="194" t="s">
        <v>23</v>
      </c>
      <c r="L1168" s="62"/>
      <c r="M1168" s="199" t="s">
        <v>23</v>
      </c>
      <c r="N1168" s="200" t="s">
        <v>45</v>
      </c>
      <c r="O1168" s="43"/>
      <c r="P1168" s="201">
        <f>O1168*H1168</f>
        <v>0</v>
      </c>
      <c r="Q1168" s="201">
        <v>2.0930000000000001E-2</v>
      </c>
      <c r="R1168" s="201">
        <f>Q1168*H1168</f>
        <v>1.2493326300000001</v>
      </c>
      <c r="S1168" s="201">
        <v>0</v>
      </c>
      <c r="T1168" s="202">
        <f>S1168*H1168</f>
        <v>0</v>
      </c>
      <c r="AR1168" s="24" t="s">
        <v>234</v>
      </c>
      <c r="AT1168" s="24" t="s">
        <v>152</v>
      </c>
      <c r="AU1168" s="24" t="s">
        <v>158</v>
      </c>
      <c r="AY1168" s="24" t="s">
        <v>150</v>
      </c>
      <c r="BE1168" s="203">
        <f>IF(N1168="základní",J1168,0)</f>
        <v>0</v>
      </c>
      <c r="BF1168" s="203">
        <f>IF(N1168="snížená",J1168,0)</f>
        <v>0</v>
      </c>
      <c r="BG1168" s="203">
        <f>IF(N1168="zákl. přenesená",J1168,0)</f>
        <v>0</v>
      </c>
      <c r="BH1168" s="203">
        <f>IF(N1168="sníž. přenesená",J1168,0)</f>
        <v>0</v>
      </c>
      <c r="BI1168" s="203">
        <f>IF(N1168="nulová",J1168,0)</f>
        <v>0</v>
      </c>
      <c r="BJ1168" s="24" t="s">
        <v>158</v>
      </c>
      <c r="BK1168" s="203">
        <f>ROUND(I1168*H1168,2)</f>
        <v>0</v>
      </c>
      <c r="BL1168" s="24" t="s">
        <v>234</v>
      </c>
      <c r="BM1168" s="24" t="s">
        <v>2307</v>
      </c>
    </row>
    <row r="1169" spans="2:65" s="11" customFormat="1" ht="13.5">
      <c r="B1169" s="204"/>
      <c r="C1169" s="205"/>
      <c r="D1169" s="206" t="s">
        <v>160</v>
      </c>
      <c r="E1169" s="207" t="s">
        <v>23</v>
      </c>
      <c r="F1169" s="208" t="s">
        <v>2308</v>
      </c>
      <c r="G1169" s="205"/>
      <c r="H1169" s="209">
        <v>40.835999999999999</v>
      </c>
      <c r="I1169" s="210"/>
      <c r="J1169" s="205"/>
      <c r="K1169" s="205"/>
      <c r="L1169" s="211"/>
      <c r="M1169" s="212"/>
      <c r="N1169" s="213"/>
      <c r="O1169" s="213"/>
      <c r="P1169" s="213"/>
      <c r="Q1169" s="213"/>
      <c r="R1169" s="213"/>
      <c r="S1169" s="213"/>
      <c r="T1169" s="214"/>
      <c r="AT1169" s="215" t="s">
        <v>160</v>
      </c>
      <c r="AU1169" s="215" t="s">
        <v>158</v>
      </c>
      <c r="AV1169" s="11" t="s">
        <v>158</v>
      </c>
      <c r="AW1169" s="11" t="s">
        <v>36</v>
      </c>
      <c r="AX1169" s="11" t="s">
        <v>73</v>
      </c>
      <c r="AY1169" s="215" t="s">
        <v>150</v>
      </c>
    </row>
    <row r="1170" spans="2:65" s="11" customFormat="1" ht="13.5">
      <c r="B1170" s="204"/>
      <c r="C1170" s="205"/>
      <c r="D1170" s="206" t="s">
        <v>160</v>
      </c>
      <c r="E1170" s="207" t="s">
        <v>23</v>
      </c>
      <c r="F1170" s="208" t="s">
        <v>1534</v>
      </c>
      <c r="G1170" s="205"/>
      <c r="H1170" s="209">
        <v>18.855</v>
      </c>
      <c r="I1170" s="210"/>
      <c r="J1170" s="205"/>
      <c r="K1170" s="205"/>
      <c r="L1170" s="211"/>
      <c r="M1170" s="212"/>
      <c r="N1170" s="213"/>
      <c r="O1170" s="213"/>
      <c r="P1170" s="213"/>
      <c r="Q1170" s="213"/>
      <c r="R1170" s="213"/>
      <c r="S1170" s="213"/>
      <c r="T1170" s="214"/>
      <c r="AT1170" s="215" t="s">
        <v>160</v>
      </c>
      <c r="AU1170" s="215" t="s">
        <v>158</v>
      </c>
      <c r="AV1170" s="11" t="s">
        <v>158</v>
      </c>
      <c r="AW1170" s="11" t="s">
        <v>36</v>
      </c>
      <c r="AX1170" s="11" t="s">
        <v>73</v>
      </c>
      <c r="AY1170" s="215" t="s">
        <v>150</v>
      </c>
    </row>
    <row r="1171" spans="2:65" s="12" customFormat="1" ht="13.5">
      <c r="B1171" s="216"/>
      <c r="C1171" s="217"/>
      <c r="D1171" s="206" t="s">
        <v>160</v>
      </c>
      <c r="E1171" s="218" t="s">
        <v>23</v>
      </c>
      <c r="F1171" s="219" t="s">
        <v>163</v>
      </c>
      <c r="G1171" s="217"/>
      <c r="H1171" s="220">
        <v>59.691000000000003</v>
      </c>
      <c r="I1171" s="221"/>
      <c r="J1171" s="217"/>
      <c r="K1171" s="217"/>
      <c r="L1171" s="222"/>
      <c r="M1171" s="223"/>
      <c r="N1171" s="224"/>
      <c r="O1171" s="224"/>
      <c r="P1171" s="224"/>
      <c r="Q1171" s="224"/>
      <c r="R1171" s="224"/>
      <c r="S1171" s="224"/>
      <c r="T1171" s="225"/>
      <c r="AT1171" s="226" t="s">
        <v>160</v>
      </c>
      <c r="AU1171" s="226" t="s">
        <v>158</v>
      </c>
      <c r="AV1171" s="12" t="s">
        <v>157</v>
      </c>
      <c r="AW1171" s="12" t="s">
        <v>36</v>
      </c>
      <c r="AX1171" s="12" t="s">
        <v>78</v>
      </c>
      <c r="AY1171" s="226" t="s">
        <v>150</v>
      </c>
    </row>
    <row r="1172" spans="2:65" s="1" customFormat="1" ht="25.5" customHeight="1">
      <c r="B1172" s="42"/>
      <c r="C1172" s="192" t="s">
        <v>2309</v>
      </c>
      <c r="D1172" s="192" t="s">
        <v>152</v>
      </c>
      <c r="E1172" s="193" t="s">
        <v>2310</v>
      </c>
      <c r="F1172" s="194" t="s">
        <v>2311</v>
      </c>
      <c r="G1172" s="195" t="s">
        <v>172</v>
      </c>
      <c r="H1172" s="196">
        <v>3.1349999999999998</v>
      </c>
      <c r="I1172" s="197"/>
      <c r="J1172" s="198">
        <f>ROUND(I1172*H1172,2)</f>
        <v>0</v>
      </c>
      <c r="K1172" s="194" t="s">
        <v>156</v>
      </c>
      <c r="L1172" s="62"/>
      <c r="M1172" s="199" t="s">
        <v>23</v>
      </c>
      <c r="N1172" s="200" t="s">
        <v>45</v>
      </c>
      <c r="O1172" s="43"/>
      <c r="P1172" s="201">
        <f>O1172*H1172</f>
        <v>0</v>
      </c>
      <c r="Q1172" s="201">
        <v>1.5689999999999999E-2</v>
      </c>
      <c r="R1172" s="201">
        <f>Q1172*H1172</f>
        <v>4.9188149999999993E-2</v>
      </c>
      <c r="S1172" s="201">
        <v>0</v>
      </c>
      <c r="T1172" s="202">
        <f>S1172*H1172</f>
        <v>0</v>
      </c>
      <c r="AR1172" s="24" t="s">
        <v>234</v>
      </c>
      <c r="AT1172" s="24" t="s">
        <v>152</v>
      </c>
      <c r="AU1172" s="24" t="s">
        <v>158</v>
      </c>
      <c r="AY1172" s="24" t="s">
        <v>150</v>
      </c>
      <c r="BE1172" s="203">
        <f>IF(N1172="základní",J1172,0)</f>
        <v>0</v>
      </c>
      <c r="BF1172" s="203">
        <f>IF(N1172="snížená",J1172,0)</f>
        <v>0</v>
      </c>
      <c r="BG1172" s="203">
        <f>IF(N1172="zákl. přenesená",J1172,0)</f>
        <v>0</v>
      </c>
      <c r="BH1172" s="203">
        <f>IF(N1172="sníž. přenesená",J1172,0)</f>
        <v>0</v>
      </c>
      <c r="BI1172" s="203">
        <f>IF(N1172="nulová",J1172,0)</f>
        <v>0</v>
      </c>
      <c r="BJ1172" s="24" t="s">
        <v>158</v>
      </c>
      <c r="BK1172" s="203">
        <f>ROUND(I1172*H1172,2)</f>
        <v>0</v>
      </c>
      <c r="BL1172" s="24" t="s">
        <v>234</v>
      </c>
      <c r="BM1172" s="24" t="s">
        <v>2312</v>
      </c>
    </row>
    <row r="1173" spans="2:65" s="11" customFormat="1" ht="13.5">
      <c r="B1173" s="204"/>
      <c r="C1173" s="205"/>
      <c r="D1173" s="206" t="s">
        <v>160</v>
      </c>
      <c r="E1173" s="207" t="s">
        <v>23</v>
      </c>
      <c r="F1173" s="208" t="s">
        <v>2313</v>
      </c>
      <c r="G1173" s="205"/>
      <c r="H1173" s="209">
        <v>3.1349999999999998</v>
      </c>
      <c r="I1173" s="210"/>
      <c r="J1173" s="205"/>
      <c r="K1173" s="205"/>
      <c r="L1173" s="211"/>
      <c r="M1173" s="212"/>
      <c r="N1173" s="213"/>
      <c r="O1173" s="213"/>
      <c r="P1173" s="213"/>
      <c r="Q1173" s="213"/>
      <c r="R1173" s="213"/>
      <c r="S1173" s="213"/>
      <c r="T1173" s="214"/>
      <c r="AT1173" s="215" t="s">
        <v>160</v>
      </c>
      <c r="AU1173" s="215" t="s">
        <v>158</v>
      </c>
      <c r="AV1173" s="11" t="s">
        <v>158</v>
      </c>
      <c r="AW1173" s="11" t="s">
        <v>36</v>
      </c>
      <c r="AX1173" s="11" t="s">
        <v>78</v>
      </c>
      <c r="AY1173" s="215" t="s">
        <v>150</v>
      </c>
    </row>
    <row r="1174" spans="2:65" s="1" customFormat="1" ht="25.5" customHeight="1">
      <c r="B1174" s="42"/>
      <c r="C1174" s="192" t="s">
        <v>2314</v>
      </c>
      <c r="D1174" s="192" t="s">
        <v>152</v>
      </c>
      <c r="E1174" s="193" t="s">
        <v>2315</v>
      </c>
      <c r="F1174" s="194" t="s">
        <v>2316</v>
      </c>
      <c r="G1174" s="195" t="s">
        <v>1401</v>
      </c>
      <c r="H1174" s="258"/>
      <c r="I1174" s="197"/>
      <c r="J1174" s="198">
        <f>ROUND(I1174*H1174,2)</f>
        <v>0</v>
      </c>
      <c r="K1174" s="194" t="s">
        <v>156</v>
      </c>
      <c r="L1174" s="62"/>
      <c r="M1174" s="199" t="s">
        <v>23</v>
      </c>
      <c r="N1174" s="200" t="s">
        <v>45</v>
      </c>
      <c r="O1174" s="43"/>
      <c r="P1174" s="201">
        <f>O1174*H1174</f>
        <v>0</v>
      </c>
      <c r="Q1174" s="201">
        <v>0</v>
      </c>
      <c r="R1174" s="201">
        <f>Q1174*H1174</f>
        <v>0</v>
      </c>
      <c r="S1174" s="201">
        <v>0</v>
      </c>
      <c r="T1174" s="202">
        <f>S1174*H1174</f>
        <v>0</v>
      </c>
      <c r="AR1174" s="24" t="s">
        <v>234</v>
      </c>
      <c r="AT1174" s="24" t="s">
        <v>152</v>
      </c>
      <c r="AU1174" s="24" t="s">
        <v>158</v>
      </c>
      <c r="AY1174" s="24" t="s">
        <v>150</v>
      </c>
      <c r="BE1174" s="203">
        <f>IF(N1174="základní",J1174,0)</f>
        <v>0</v>
      </c>
      <c r="BF1174" s="203">
        <f>IF(N1174="snížená",J1174,0)</f>
        <v>0</v>
      </c>
      <c r="BG1174" s="203">
        <f>IF(N1174="zákl. přenesená",J1174,0)</f>
        <v>0</v>
      </c>
      <c r="BH1174" s="203">
        <f>IF(N1174="sníž. přenesená",J1174,0)</f>
        <v>0</v>
      </c>
      <c r="BI1174" s="203">
        <f>IF(N1174="nulová",J1174,0)</f>
        <v>0</v>
      </c>
      <c r="BJ1174" s="24" t="s">
        <v>158</v>
      </c>
      <c r="BK1174" s="203">
        <f>ROUND(I1174*H1174,2)</f>
        <v>0</v>
      </c>
      <c r="BL1174" s="24" t="s">
        <v>234</v>
      </c>
      <c r="BM1174" s="24" t="s">
        <v>2317</v>
      </c>
    </row>
    <row r="1175" spans="2:65" s="10" customFormat="1" ht="29.85" customHeight="1">
      <c r="B1175" s="176"/>
      <c r="C1175" s="177"/>
      <c r="D1175" s="178" t="s">
        <v>72</v>
      </c>
      <c r="E1175" s="190" t="s">
        <v>2318</v>
      </c>
      <c r="F1175" s="190" t="s">
        <v>2319</v>
      </c>
      <c r="G1175" s="177"/>
      <c r="H1175" s="177"/>
      <c r="I1175" s="180"/>
      <c r="J1175" s="191">
        <f>BK1175</f>
        <v>0</v>
      </c>
      <c r="K1175" s="177"/>
      <c r="L1175" s="182"/>
      <c r="M1175" s="183"/>
      <c r="N1175" s="184"/>
      <c r="O1175" s="184"/>
      <c r="P1175" s="185">
        <f>SUM(P1176:P1193)</f>
        <v>0</v>
      </c>
      <c r="Q1175" s="184"/>
      <c r="R1175" s="185">
        <f>SUM(R1176:R1193)</f>
        <v>0.13173300000000002</v>
      </c>
      <c r="S1175" s="184"/>
      <c r="T1175" s="186">
        <f>SUM(T1176:T1193)</f>
        <v>4.8947699999999997E-2</v>
      </c>
      <c r="AR1175" s="187" t="s">
        <v>158</v>
      </c>
      <c r="AT1175" s="188" t="s">
        <v>72</v>
      </c>
      <c r="AU1175" s="188" t="s">
        <v>78</v>
      </c>
      <c r="AY1175" s="187" t="s">
        <v>150</v>
      </c>
      <c r="BK1175" s="189">
        <f>SUM(BK1176:BK1193)</f>
        <v>0</v>
      </c>
    </row>
    <row r="1176" spans="2:65" s="1" customFormat="1" ht="16.5" customHeight="1">
      <c r="B1176" s="42"/>
      <c r="C1176" s="192" t="s">
        <v>2320</v>
      </c>
      <c r="D1176" s="192" t="s">
        <v>152</v>
      </c>
      <c r="E1176" s="193" t="s">
        <v>2321</v>
      </c>
      <c r="F1176" s="194" t="s">
        <v>2322</v>
      </c>
      <c r="G1176" s="195" t="s">
        <v>330</v>
      </c>
      <c r="H1176" s="196">
        <v>29.31</v>
      </c>
      <c r="I1176" s="197"/>
      <c r="J1176" s="198">
        <f>ROUND(I1176*H1176,2)</f>
        <v>0</v>
      </c>
      <c r="K1176" s="194" t="s">
        <v>156</v>
      </c>
      <c r="L1176" s="62"/>
      <c r="M1176" s="199" t="s">
        <v>23</v>
      </c>
      <c r="N1176" s="200" t="s">
        <v>45</v>
      </c>
      <c r="O1176" s="43"/>
      <c r="P1176" s="201">
        <f>O1176*H1176</f>
        <v>0</v>
      </c>
      <c r="Q1176" s="201">
        <v>0</v>
      </c>
      <c r="R1176" s="201">
        <f>Q1176*H1176</f>
        <v>0</v>
      </c>
      <c r="S1176" s="201">
        <v>1.67E-3</v>
      </c>
      <c r="T1176" s="202">
        <f>S1176*H1176</f>
        <v>4.8947699999999997E-2</v>
      </c>
      <c r="AR1176" s="24" t="s">
        <v>234</v>
      </c>
      <c r="AT1176" s="24" t="s">
        <v>152</v>
      </c>
      <c r="AU1176" s="24" t="s">
        <v>158</v>
      </c>
      <c r="AY1176" s="24" t="s">
        <v>150</v>
      </c>
      <c r="BE1176" s="203">
        <f>IF(N1176="základní",J1176,0)</f>
        <v>0</v>
      </c>
      <c r="BF1176" s="203">
        <f>IF(N1176="snížená",J1176,0)</f>
        <v>0</v>
      </c>
      <c r="BG1176" s="203">
        <f>IF(N1176="zákl. přenesená",J1176,0)</f>
        <v>0</v>
      </c>
      <c r="BH1176" s="203">
        <f>IF(N1176="sníž. přenesená",J1176,0)</f>
        <v>0</v>
      </c>
      <c r="BI1176" s="203">
        <f>IF(N1176="nulová",J1176,0)</f>
        <v>0</v>
      </c>
      <c r="BJ1176" s="24" t="s">
        <v>158</v>
      </c>
      <c r="BK1176" s="203">
        <f>ROUND(I1176*H1176,2)</f>
        <v>0</v>
      </c>
      <c r="BL1176" s="24" t="s">
        <v>234</v>
      </c>
      <c r="BM1176" s="24" t="s">
        <v>2323</v>
      </c>
    </row>
    <row r="1177" spans="2:65" s="11" customFormat="1" ht="13.5">
      <c r="B1177" s="204"/>
      <c r="C1177" s="205"/>
      <c r="D1177" s="206" t="s">
        <v>160</v>
      </c>
      <c r="E1177" s="207" t="s">
        <v>23</v>
      </c>
      <c r="F1177" s="208" t="s">
        <v>2324</v>
      </c>
      <c r="G1177" s="205"/>
      <c r="H1177" s="209">
        <v>29.31</v>
      </c>
      <c r="I1177" s="210"/>
      <c r="J1177" s="205"/>
      <c r="K1177" s="205"/>
      <c r="L1177" s="211"/>
      <c r="M1177" s="212"/>
      <c r="N1177" s="213"/>
      <c r="O1177" s="213"/>
      <c r="P1177" s="213"/>
      <c r="Q1177" s="213"/>
      <c r="R1177" s="213"/>
      <c r="S1177" s="213"/>
      <c r="T1177" s="214"/>
      <c r="AT1177" s="215" t="s">
        <v>160</v>
      </c>
      <c r="AU1177" s="215" t="s">
        <v>158</v>
      </c>
      <c r="AV1177" s="11" t="s">
        <v>158</v>
      </c>
      <c r="AW1177" s="11" t="s">
        <v>36</v>
      </c>
      <c r="AX1177" s="11" t="s">
        <v>78</v>
      </c>
      <c r="AY1177" s="215" t="s">
        <v>150</v>
      </c>
    </row>
    <row r="1178" spans="2:65" s="1" customFormat="1" ht="38.25" customHeight="1">
      <c r="B1178" s="42"/>
      <c r="C1178" s="192" t="s">
        <v>2325</v>
      </c>
      <c r="D1178" s="192" t="s">
        <v>152</v>
      </c>
      <c r="E1178" s="193" t="s">
        <v>2326</v>
      </c>
      <c r="F1178" s="194" t="s">
        <v>2327</v>
      </c>
      <c r="G1178" s="195" t="s">
        <v>277</v>
      </c>
      <c r="H1178" s="196">
        <v>1</v>
      </c>
      <c r="I1178" s="197"/>
      <c r="J1178" s="198">
        <f t="shared" ref="J1178:J1193" si="100">ROUND(I1178*H1178,2)</f>
        <v>0</v>
      </c>
      <c r="K1178" s="194" t="s">
        <v>23</v>
      </c>
      <c r="L1178" s="62"/>
      <c r="M1178" s="199" t="s">
        <v>23</v>
      </c>
      <c r="N1178" s="200" t="s">
        <v>45</v>
      </c>
      <c r="O1178" s="43"/>
      <c r="P1178" s="201">
        <f t="shared" ref="P1178:P1193" si="101">O1178*H1178</f>
        <v>0</v>
      </c>
      <c r="Q1178" s="201">
        <v>2.8400000000000001E-3</v>
      </c>
      <c r="R1178" s="201">
        <f t="shared" ref="R1178:R1193" si="102">Q1178*H1178</f>
        <v>2.8400000000000001E-3</v>
      </c>
      <c r="S1178" s="201">
        <v>0</v>
      </c>
      <c r="T1178" s="202">
        <f t="shared" ref="T1178:T1193" si="103">S1178*H1178</f>
        <v>0</v>
      </c>
      <c r="AR1178" s="24" t="s">
        <v>234</v>
      </c>
      <c r="AT1178" s="24" t="s">
        <v>152</v>
      </c>
      <c r="AU1178" s="24" t="s">
        <v>158</v>
      </c>
      <c r="AY1178" s="24" t="s">
        <v>150</v>
      </c>
      <c r="BE1178" s="203">
        <f t="shared" ref="BE1178:BE1193" si="104">IF(N1178="základní",J1178,0)</f>
        <v>0</v>
      </c>
      <c r="BF1178" s="203">
        <f t="shared" ref="BF1178:BF1193" si="105">IF(N1178="snížená",J1178,0)</f>
        <v>0</v>
      </c>
      <c r="BG1178" s="203">
        <f t="shared" ref="BG1178:BG1193" si="106">IF(N1178="zákl. přenesená",J1178,0)</f>
        <v>0</v>
      </c>
      <c r="BH1178" s="203">
        <f t="shared" ref="BH1178:BH1193" si="107">IF(N1178="sníž. přenesená",J1178,0)</f>
        <v>0</v>
      </c>
      <c r="BI1178" s="203">
        <f t="shared" ref="BI1178:BI1193" si="108">IF(N1178="nulová",J1178,0)</f>
        <v>0</v>
      </c>
      <c r="BJ1178" s="24" t="s">
        <v>158</v>
      </c>
      <c r="BK1178" s="203">
        <f t="shared" ref="BK1178:BK1193" si="109">ROUND(I1178*H1178,2)</f>
        <v>0</v>
      </c>
      <c r="BL1178" s="24" t="s">
        <v>234</v>
      </c>
      <c r="BM1178" s="24" t="s">
        <v>2328</v>
      </c>
    </row>
    <row r="1179" spans="2:65" s="1" customFormat="1" ht="38.25" customHeight="1">
      <c r="B1179" s="42"/>
      <c r="C1179" s="192" t="s">
        <v>2329</v>
      </c>
      <c r="D1179" s="192" t="s">
        <v>152</v>
      </c>
      <c r="E1179" s="193" t="s">
        <v>2330</v>
      </c>
      <c r="F1179" s="194" t="s">
        <v>2331</v>
      </c>
      <c r="G1179" s="195" t="s">
        <v>330</v>
      </c>
      <c r="H1179" s="196">
        <v>7.8</v>
      </c>
      <c r="I1179" s="197"/>
      <c r="J1179" s="198">
        <f t="shared" si="100"/>
        <v>0</v>
      </c>
      <c r="K1179" s="194" t="s">
        <v>23</v>
      </c>
      <c r="L1179" s="62"/>
      <c r="M1179" s="199" t="s">
        <v>23</v>
      </c>
      <c r="N1179" s="200" t="s">
        <v>45</v>
      </c>
      <c r="O1179" s="43"/>
      <c r="P1179" s="201">
        <f t="shared" si="101"/>
        <v>0</v>
      </c>
      <c r="Q1179" s="201">
        <v>1.5900000000000001E-3</v>
      </c>
      <c r="R1179" s="201">
        <f t="shared" si="102"/>
        <v>1.2402E-2</v>
      </c>
      <c r="S1179" s="201">
        <v>0</v>
      </c>
      <c r="T1179" s="202">
        <f t="shared" si="103"/>
        <v>0</v>
      </c>
      <c r="AR1179" s="24" t="s">
        <v>234</v>
      </c>
      <c r="AT1179" s="24" t="s">
        <v>152</v>
      </c>
      <c r="AU1179" s="24" t="s">
        <v>158</v>
      </c>
      <c r="AY1179" s="24" t="s">
        <v>150</v>
      </c>
      <c r="BE1179" s="203">
        <f t="shared" si="104"/>
        <v>0</v>
      </c>
      <c r="BF1179" s="203">
        <f t="shared" si="105"/>
        <v>0</v>
      </c>
      <c r="BG1179" s="203">
        <f t="shared" si="106"/>
        <v>0</v>
      </c>
      <c r="BH1179" s="203">
        <f t="shared" si="107"/>
        <v>0</v>
      </c>
      <c r="BI1179" s="203">
        <f t="shared" si="108"/>
        <v>0</v>
      </c>
      <c r="BJ1179" s="24" t="s">
        <v>158</v>
      </c>
      <c r="BK1179" s="203">
        <f t="shared" si="109"/>
        <v>0</v>
      </c>
      <c r="BL1179" s="24" t="s">
        <v>234</v>
      </c>
      <c r="BM1179" s="24" t="s">
        <v>2332</v>
      </c>
    </row>
    <row r="1180" spans="2:65" s="1" customFormat="1" ht="25.5" customHeight="1">
      <c r="B1180" s="42"/>
      <c r="C1180" s="192" t="s">
        <v>2333</v>
      </c>
      <c r="D1180" s="192" t="s">
        <v>152</v>
      </c>
      <c r="E1180" s="193" t="s">
        <v>2334</v>
      </c>
      <c r="F1180" s="194" t="s">
        <v>2335</v>
      </c>
      <c r="G1180" s="195" t="s">
        <v>330</v>
      </c>
      <c r="H1180" s="196">
        <v>7.3</v>
      </c>
      <c r="I1180" s="197"/>
      <c r="J1180" s="198">
        <f t="shared" si="100"/>
        <v>0</v>
      </c>
      <c r="K1180" s="194" t="s">
        <v>23</v>
      </c>
      <c r="L1180" s="62"/>
      <c r="M1180" s="199" t="s">
        <v>23</v>
      </c>
      <c r="N1180" s="200" t="s">
        <v>45</v>
      </c>
      <c r="O1180" s="43"/>
      <c r="P1180" s="201">
        <f t="shared" si="101"/>
        <v>0</v>
      </c>
      <c r="Q1180" s="201">
        <v>2.8700000000000002E-3</v>
      </c>
      <c r="R1180" s="201">
        <f t="shared" si="102"/>
        <v>2.0951000000000001E-2</v>
      </c>
      <c r="S1180" s="201">
        <v>0</v>
      </c>
      <c r="T1180" s="202">
        <f t="shared" si="103"/>
        <v>0</v>
      </c>
      <c r="AR1180" s="24" t="s">
        <v>234</v>
      </c>
      <c r="AT1180" s="24" t="s">
        <v>152</v>
      </c>
      <c r="AU1180" s="24" t="s">
        <v>158</v>
      </c>
      <c r="AY1180" s="24" t="s">
        <v>150</v>
      </c>
      <c r="BE1180" s="203">
        <f t="shared" si="104"/>
        <v>0</v>
      </c>
      <c r="BF1180" s="203">
        <f t="shared" si="105"/>
        <v>0</v>
      </c>
      <c r="BG1180" s="203">
        <f t="shared" si="106"/>
        <v>0</v>
      </c>
      <c r="BH1180" s="203">
        <f t="shared" si="107"/>
        <v>0</v>
      </c>
      <c r="BI1180" s="203">
        <f t="shared" si="108"/>
        <v>0</v>
      </c>
      <c r="BJ1180" s="24" t="s">
        <v>158</v>
      </c>
      <c r="BK1180" s="203">
        <f t="shared" si="109"/>
        <v>0</v>
      </c>
      <c r="BL1180" s="24" t="s">
        <v>234</v>
      </c>
      <c r="BM1180" s="24" t="s">
        <v>2336</v>
      </c>
    </row>
    <row r="1181" spans="2:65" s="1" customFormat="1" ht="38.25" customHeight="1">
      <c r="B1181" s="42"/>
      <c r="C1181" s="192" t="s">
        <v>2337</v>
      </c>
      <c r="D1181" s="192" t="s">
        <v>152</v>
      </c>
      <c r="E1181" s="193" t="s">
        <v>2338</v>
      </c>
      <c r="F1181" s="194" t="s">
        <v>2339</v>
      </c>
      <c r="G1181" s="195" t="s">
        <v>277</v>
      </c>
      <c r="H1181" s="196">
        <v>1</v>
      </c>
      <c r="I1181" s="197"/>
      <c r="J1181" s="198">
        <f t="shared" si="100"/>
        <v>0</v>
      </c>
      <c r="K1181" s="194" t="s">
        <v>23</v>
      </c>
      <c r="L1181" s="62"/>
      <c r="M1181" s="199" t="s">
        <v>23</v>
      </c>
      <c r="N1181" s="200" t="s">
        <v>45</v>
      </c>
      <c r="O1181" s="43"/>
      <c r="P1181" s="201">
        <f t="shared" si="101"/>
        <v>0</v>
      </c>
      <c r="Q1181" s="201">
        <v>3.8600000000000001E-3</v>
      </c>
      <c r="R1181" s="201">
        <f t="shared" si="102"/>
        <v>3.8600000000000001E-3</v>
      </c>
      <c r="S1181" s="201">
        <v>0</v>
      </c>
      <c r="T1181" s="202">
        <f t="shared" si="103"/>
        <v>0</v>
      </c>
      <c r="AR1181" s="24" t="s">
        <v>234</v>
      </c>
      <c r="AT1181" s="24" t="s">
        <v>152</v>
      </c>
      <c r="AU1181" s="24" t="s">
        <v>158</v>
      </c>
      <c r="AY1181" s="24" t="s">
        <v>150</v>
      </c>
      <c r="BE1181" s="203">
        <f t="shared" si="104"/>
        <v>0</v>
      </c>
      <c r="BF1181" s="203">
        <f t="shared" si="105"/>
        <v>0</v>
      </c>
      <c r="BG1181" s="203">
        <f t="shared" si="106"/>
        <v>0</v>
      </c>
      <c r="BH1181" s="203">
        <f t="shared" si="107"/>
        <v>0</v>
      </c>
      <c r="BI1181" s="203">
        <f t="shared" si="108"/>
        <v>0</v>
      </c>
      <c r="BJ1181" s="24" t="s">
        <v>158</v>
      </c>
      <c r="BK1181" s="203">
        <f t="shared" si="109"/>
        <v>0</v>
      </c>
      <c r="BL1181" s="24" t="s">
        <v>234</v>
      </c>
      <c r="BM1181" s="24" t="s">
        <v>2340</v>
      </c>
    </row>
    <row r="1182" spans="2:65" s="1" customFormat="1" ht="38.25" customHeight="1">
      <c r="B1182" s="42"/>
      <c r="C1182" s="192" t="s">
        <v>2341</v>
      </c>
      <c r="D1182" s="192" t="s">
        <v>152</v>
      </c>
      <c r="E1182" s="193" t="s">
        <v>2342</v>
      </c>
      <c r="F1182" s="194" t="s">
        <v>2343</v>
      </c>
      <c r="G1182" s="195" t="s">
        <v>277</v>
      </c>
      <c r="H1182" s="196">
        <v>1</v>
      </c>
      <c r="I1182" s="197"/>
      <c r="J1182" s="198">
        <f t="shared" si="100"/>
        <v>0</v>
      </c>
      <c r="K1182" s="194" t="s">
        <v>23</v>
      </c>
      <c r="L1182" s="62"/>
      <c r="M1182" s="199" t="s">
        <v>23</v>
      </c>
      <c r="N1182" s="200" t="s">
        <v>45</v>
      </c>
      <c r="O1182" s="43"/>
      <c r="P1182" s="201">
        <f t="shared" si="101"/>
        <v>0</v>
      </c>
      <c r="Q1182" s="201">
        <v>5.8399999999999997E-3</v>
      </c>
      <c r="R1182" s="201">
        <f t="shared" si="102"/>
        <v>5.8399999999999997E-3</v>
      </c>
      <c r="S1182" s="201">
        <v>0</v>
      </c>
      <c r="T1182" s="202">
        <f t="shared" si="103"/>
        <v>0</v>
      </c>
      <c r="AR1182" s="24" t="s">
        <v>234</v>
      </c>
      <c r="AT1182" s="24" t="s">
        <v>152</v>
      </c>
      <c r="AU1182" s="24" t="s">
        <v>158</v>
      </c>
      <c r="AY1182" s="24" t="s">
        <v>150</v>
      </c>
      <c r="BE1182" s="203">
        <f t="shared" si="104"/>
        <v>0</v>
      </c>
      <c r="BF1182" s="203">
        <f t="shared" si="105"/>
        <v>0</v>
      </c>
      <c r="BG1182" s="203">
        <f t="shared" si="106"/>
        <v>0</v>
      </c>
      <c r="BH1182" s="203">
        <f t="shared" si="107"/>
        <v>0</v>
      </c>
      <c r="BI1182" s="203">
        <f t="shared" si="108"/>
        <v>0</v>
      </c>
      <c r="BJ1182" s="24" t="s">
        <v>158</v>
      </c>
      <c r="BK1182" s="203">
        <f t="shared" si="109"/>
        <v>0</v>
      </c>
      <c r="BL1182" s="24" t="s">
        <v>234</v>
      </c>
      <c r="BM1182" s="24" t="s">
        <v>2344</v>
      </c>
    </row>
    <row r="1183" spans="2:65" s="1" customFormat="1" ht="38.25" customHeight="1">
      <c r="B1183" s="42"/>
      <c r="C1183" s="192" t="s">
        <v>2345</v>
      </c>
      <c r="D1183" s="192" t="s">
        <v>152</v>
      </c>
      <c r="E1183" s="193" t="s">
        <v>2346</v>
      </c>
      <c r="F1183" s="194" t="s">
        <v>2347</v>
      </c>
      <c r="G1183" s="195" t="s">
        <v>277</v>
      </c>
      <c r="H1183" s="196">
        <v>1</v>
      </c>
      <c r="I1183" s="197"/>
      <c r="J1183" s="198">
        <f t="shared" si="100"/>
        <v>0</v>
      </c>
      <c r="K1183" s="194" t="s">
        <v>23</v>
      </c>
      <c r="L1183" s="62"/>
      <c r="M1183" s="199" t="s">
        <v>23</v>
      </c>
      <c r="N1183" s="200" t="s">
        <v>45</v>
      </c>
      <c r="O1183" s="43"/>
      <c r="P1183" s="201">
        <f t="shared" si="101"/>
        <v>0</v>
      </c>
      <c r="Q1183" s="201">
        <v>5.94E-3</v>
      </c>
      <c r="R1183" s="201">
        <f t="shared" si="102"/>
        <v>5.94E-3</v>
      </c>
      <c r="S1183" s="201">
        <v>0</v>
      </c>
      <c r="T1183" s="202">
        <f t="shared" si="103"/>
        <v>0</v>
      </c>
      <c r="AR1183" s="24" t="s">
        <v>234</v>
      </c>
      <c r="AT1183" s="24" t="s">
        <v>152</v>
      </c>
      <c r="AU1183" s="24" t="s">
        <v>158</v>
      </c>
      <c r="AY1183" s="24" t="s">
        <v>150</v>
      </c>
      <c r="BE1183" s="203">
        <f t="shared" si="104"/>
        <v>0</v>
      </c>
      <c r="BF1183" s="203">
        <f t="shared" si="105"/>
        <v>0</v>
      </c>
      <c r="BG1183" s="203">
        <f t="shared" si="106"/>
        <v>0</v>
      </c>
      <c r="BH1183" s="203">
        <f t="shared" si="107"/>
        <v>0</v>
      </c>
      <c r="BI1183" s="203">
        <f t="shared" si="108"/>
        <v>0</v>
      </c>
      <c r="BJ1183" s="24" t="s">
        <v>158</v>
      </c>
      <c r="BK1183" s="203">
        <f t="shared" si="109"/>
        <v>0</v>
      </c>
      <c r="BL1183" s="24" t="s">
        <v>234</v>
      </c>
      <c r="BM1183" s="24" t="s">
        <v>2348</v>
      </c>
    </row>
    <row r="1184" spans="2:65" s="1" customFormat="1" ht="38.25" customHeight="1">
      <c r="B1184" s="42"/>
      <c r="C1184" s="192" t="s">
        <v>2349</v>
      </c>
      <c r="D1184" s="192" t="s">
        <v>152</v>
      </c>
      <c r="E1184" s="193" t="s">
        <v>2350</v>
      </c>
      <c r="F1184" s="194" t="s">
        <v>2351</v>
      </c>
      <c r="G1184" s="195" t="s">
        <v>277</v>
      </c>
      <c r="H1184" s="196">
        <v>1</v>
      </c>
      <c r="I1184" s="197"/>
      <c r="J1184" s="198">
        <f t="shared" si="100"/>
        <v>0</v>
      </c>
      <c r="K1184" s="194" t="s">
        <v>23</v>
      </c>
      <c r="L1184" s="62"/>
      <c r="M1184" s="199" t="s">
        <v>23</v>
      </c>
      <c r="N1184" s="200" t="s">
        <v>45</v>
      </c>
      <c r="O1184" s="43"/>
      <c r="P1184" s="201">
        <f t="shared" si="101"/>
        <v>0</v>
      </c>
      <c r="Q1184" s="201">
        <v>3.9199999999999999E-3</v>
      </c>
      <c r="R1184" s="201">
        <f t="shared" si="102"/>
        <v>3.9199999999999999E-3</v>
      </c>
      <c r="S1184" s="201">
        <v>0</v>
      </c>
      <c r="T1184" s="202">
        <f t="shared" si="103"/>
        <v>0</v>
      </c>
      <c r="AR1184" s="24" t="s">
        <v>234</v>
      </c>
      <c r="AT1184" s="24" t="s">
        <v>152</v>
      </c>
      <c r="AU1184" s="24" t="s">
        <v>158</v>
      </c>
      <c r="AY1184" s="24" t="s">
        <v>150</v>
      </c>
      <c r="BE1184" s="203">
        <f t="shared" si="104"/>
        <v>0</v>
      </c>
      <c r="BF1184" s="203">
        <f t="shared" si="105"/>
        <v>0</v>
      </c>
      <c r="BG1184" s="203">
        <f t="shared" si="106"/>
        <v>0</v>
      </c>
      <c r="BH1184" s="203">
        <f t="shared" si="107"/>
        <v>0</v>
      </c>
      <c r="BI1184" s="203">
        <f t="shared" si="108"/>
        <v>0</v>
      </c>
      <c r="BJ1184" s="24" t="s">
        <v>158</v>
      </c>
      <c r="BK1184" s="203">
        <f t="shared" si="109"/>
        <v>0</v>
      </c>
      <c r="BL1184" s="24" t="s">
        <v>234</v>
      </c>
      <c r="BM1184" s="24" t="s">
        <v>2352</v>
      </c>
    </row>
    <row r="1185" spans="2:65" s="1" customFormat="1" ht="38.25" customHeight="1">
      <c r="B1185" s="42"/>
      <c r="C1185" s="192" t="s">
        <v>2353</v>
      </c>
      <c r="D1185" s="192" t="s">
        <v>152</v>
      </c>
      <c r="E1185" s="193" t="s">
        <v>2354</v>
      </c>
      <c r="F1185" s="194" t="s">
        <v>2355</v>
      </c>
      <c r="G1185" s="195" t="s">
        <v>277</v>
      </c>
      <c r="H1185" s="196">
        <v>1</v>
      </c>
      <c r="I1185" s="197"/>
      <c r="J1185" s="198">
        <f t="shared" si="100"/>
        <v>0</v>
      </c>
      <c r="K1185" s="194" t="s">
        <v>23</v>
      </c>
      <c r="L1185" s="62"/>
      <c r="M1185" s="199" t="s">
        <v>23</v>
      </c>
      <c r="N1185" s="200" t="s">
        <v>45</v>
      </c>
      <c r="O1185" s="43"/>
      <c r="P1185" s="201">
        <f t="shared" si="101"/>
        <v>0</v>
      </c>
      <c r="Q1185" s="201">
        <v>2.9099999999999998E-3</v>
      </c>
      <c r="R1185" s="201">
        <f t="shared" si="102"/>
        <v>2.9099999999999998E-3</v>
      </c>
      <c r="S1185" s="201">
        <v>0</v>
      </c>
      <c r="T1185" s="202">
        <f t="shared" si="103"/>
        <v>0</v>
      </c>
      <c r="AR1185" s="24" t="s">
        <v>234</v>
      </c>
      <c r="AT1185" s="24" t="s">
        <v>152</v>
      </c>
      <c r="AU1185" s="24" t="s">
        <v>158</v>
      </c>
      <c r="AY1185" s="24" t="s">
        <v>150</v>
      </c>
      <c r="BE1185" s="203">
        <f t="shared" si="104"/>
        <v>0</v>
      </c>
      <c r="BF1185" s="203">
        <f t="shared" si="105"/>
        <v>0</v>
      </c>
      <c r="BG1185" s="203">
        <f t="shared" si="106"/>
        <v>0</v>
      </c>
      <c r="BH1185" s="203">
        <f t="shared" si="107"/>
        <v>0</v>
      </c>
      <c r="BI1185" s="203">
        <f t="shared" si="108"/>
        <v>0</v>
      </c>
      <c r="BJ1185" s="24" t="s">
        <v>158</v>
      </c>
      <c r="BK1185" s="203">
        <f t="shared" si="109"/>
        <v>0</v>
      </c>
      <c r="BL1185" s="24" t="s">
        <v>234</v>
      </c>
      <c r="BM1185" s="24" t="s">
        <v>2356</v>
      </c>
    </row>
    <row r="1186" spans="2:65" s="1" customFormat="1" ht="38.25" customHeight="1">
      <c r="B1186" s="42"/>
      <c r="C1186" s="192" t="s">
        <v>2357</v>
      </c>
      <c r="D1186" s="192" t="s">
        <v>152</v>
      </c>
      <c r="E1186" s="193" t="s">
        <v>2358</v>
      </c>
      <c r="F1186" s="194" t="s">
        <v>2359</v>
      </c>
      <c r="G1186" s="195" t="s">
        <v>277</v>
      </c>
      <c r="H1186" s="196">
        <v>1</v>
      </c>
      <c r="I1186" s="197"/>
      <c r="J1186" s="198">
        <f t="shared" si="100"/>
        <v>0</v>
      </c>
      <c r="K1186" s="194" t="s">
        <v>23</v>
      </c>
      <c r="L1186" s="62"/>
      <c r="M1186" s="199" t="s">
        <v>23</v>
      </c>
      <c r="N1186" s="200" t="s">
        <v>45</v>
      </c>
      <c r="O1186" s="43"/>
      <c r="P1186" s="201">
        <f t="shared" si="101"/>
        <v>0</v>
      </c>
      <c r="Q1186" s="201">
        <v>3.8600000000000001E-3</v>
      </c>
      <c r="R1186" s="201">
        <f t="shared" si="102"/>
        <v>3.8600000000000001E-3</v>
      </c>
      <c r="S1186" s="201">
        <v>0</v>
      </c>
      <c r="T1186" s="202">
        <f t="shared" si="103"/>
        <v>0</v>
      </c>
      <c r="AR1186" s="24" t="s">
        <v>234</v>
      </c>
      <c r="AT1186" s="24" t="s">
        <v>152</v>
      </c>
      <c r="AU1186" s="24" t="s">
        <v>158</v>
      </c>
      <c r="AY1186" s="24" t="s">
        <v>150</v>
      </c>
      <c r="BE1186" s="203">
        <f t="shared" si="104"/>
        <v>0</v>
      </c>
      <c r="BF1186" s="203">
        <f t="shared" si="105"/>
        <v>0</v>
      </c>
      <c r="BG1186" s="203">
        <f t="shared" si="106"/>
        <v>0</v>
      </c>
      <c r="BH1186" s="203">
        <f t="shared" si="107"/>
        <v>0</v>
      </c>
      <c r="BI1186" s="203">
        <f t="shared" si="108"/>
        <v>0</v>
      </c>
      <c r="BJ1186" s="24" t="s">
        <v>158</v>
      </c>
      <c r="BK1186" s="203">
        <f t="shared" si="109"/>
        <v>0</v>
      </c>
      <c r="BL1186" s="24" t="s">
        <v>234</v>
      </c>
      <c r="BM1186" s="24" t="s">
        <v>2360</v>
      </c>
    </row>
    <row r="1187" spans="2:65" s="1" customFormat="1" ht="38.25" customHeight="1">
      <c r="B1187" s="42"/>
      <c r="C1187" s="192" t="s">
        <v>2361</v>
      </c>
      <c r="D1187" s="192" t="s">
        <v>152</v>
      </c>
      <c r="E1187" s="193" t="s">
        <v>2362</v>
      </c>
      <c r="F1187" s="194" t="s">
        <v>2363</v>
      </c>
      <c r="G1187" s="195" t="s">
        <v>277</v>
      </c>
      <c r="H1187" s="196">
        <v>6</v>
      </c>
      <c r="I1187" s="197"/>
      <c r="J1187" s="198">
        <f t="shared" si="100"/>
        <v>0</v>
      </c>
      <c r="K1187" s="194" t="s">
        <v>23</v>
      </c>
      <c r="L1187" s="62"/>
      <c r="M1187" s="199" t="s">
        <v>23</v>
      </c>
      <c r="N1187" s="200" t="s">
        <v>45</v>
      </c>
      <c r="O1187" s="43"/>
      <c r="P1187" s="201">
        <f t="shared" si="101"/>
        <v>0</v>
      </c>
      <c r="Q1187" s="201">
        <v>4.1000000000000003E-3</v>
      </c>
      <c r="R1187" s="201">
        <f t="shared" si="102"/>
        <v>2.4600000000000004E-2</v>
      </c>
      <c r="S1187" s="201">
        <v>0</v>
      </c>
      <c r="T1187" s="202">
        <f t="shared" si="103"/>
        <v>0</v>
      </c>
      <c r="AR1187" s="24" t="s">
        <v>234</v>
      </c>
      <c r="AT1187" s="24" t="s">
        <v>152</v>
      </c>
      <c r="AU1187" s="24" t="s">
        <v>158</v>
      </c>
      <c r="AY1187" s="24" t="s">
        <v>150</v>
      </c>
      <c r="BE1187" s="203">
        <f t="shared" si="104"/>
        <v>0</v>
      </c>
      <c r="BF1187" s="203">
        <f t="shared" si="105"/>
        <v>0</v>
      </c>
      <c r="BG1187" s="203">
        <f t="shared" si="106"/>
        <v>0</v>
      </c>
      <c r="BH1187" s="203">
        <f t="shared" si="107"/>
        <v>0</v>
      </c>
      <c r="BI1187" s="203">
        <f t="shared" si="108"/>
        <v>0</v>
      </c>
      <c r="BJ1187" s="24" t="s">
        <v>158</v>
      </c>
      <c r="BK1187" s="203">
        <f t="shared" si="109"/>
        <v>0</v>
      </c>
      <c r="BL1187" s="24" t="s">
        <v>234</v>
      </c>
      <c r="BM1187" s="24" t="s">
        <v>2364</v>
      </c>
    </row>
    <row r="1188" spans="2:65" s="1" customFormat="1" ht="38.25" customHeight="1">
      <c r="B1188" s="42"/>
      <c r="C1188" s="192" t="s">
        <v>2365</v>
      </c>
      <c r="D1188" s="192" t="s">
        <v>152</v>
      </c>
      <c r="E1188" s="193" t="s">
        <v>2366</v>
      </c>
      <c r="F1188" s="194" t="s">
        <v>2367</v>
      </c>
      <c r="G1188" s="195" t="s">
        <v>277</v>
      </c>
      <c r="H1188" s="196">
        <v>6</v>
      </c>
      <c r="I1188" s="197"/>
      <c r="J1188" s="198">
        <f t="shared" si="100"/>
        <v>0</v>
      </c>
      <c r="K1188" s="194" t="s">
        <v>23</v>
      </c>
      <c r="L1188" s="62"/>
      <c r="M1188" s="199" t="s">
        <v>23</v>
      </c>
      <c r="N1188" s="200" t="s">
        <v>45</v>
      </c>
      <c r="O1188" s="43"/>
      <c r="P1188" s="201">
        <f t="shared" si="101"/>
        <v>0</v>
      </c>
      <c r="Q1188" s="201">
        <v>2.3600000000000001E-3</v>
      </c>
      <c r="R1188" s="201">
        <f t="shared" si="102"/>
        <v>1.4160000000000001E-2</v>
      </c>
      <c r="S1188" s="201">
        <v>0</v>
      </c>
      <c r="T1188" s="202">
        <f t="shared" si="103"/>
        <v>0</v>
      </c>
      <c r="AR1188" s="24" t="s">
        <v>234</v>
      </c>
      <c r="AT1188" s="24" t="s">
        <v>152</v>
      </c>
      <c r="AU1188" s="24" t="s">
        <v>158</v>
      </c>
      <c r="AY1188" s="24" t="s">
        <v>150</v>
      </c>
      <c r="BE1188" s="203">
        <f t="shared" si="104"/>
        <v>0</v>
      </c>
      <c r="BF1188" s="203">
        <f t="shared" si="105"/>
        <v>0</v>
      </c>
      <c r="BG1188" s="203">
        <f t="shared" si="106"/>
        <v>0</v>
      </c>
      <c r="BH1188" s="203">
        <f t="shared" si="107"/>
        <v>0</v>
      </c>
      <c r="BI1188" s="203">
        <f t="shared" si="108"/>
        <v>0</v>
      </c>
      <c r="BJ1188" s="24" t="s">
        <v>158</v>
      </c>
      <c r="BK1188" s="203">
        <f t="shared" si="109"/>
        <v>0</v>
      </c>
      <c r="BL1188" s="24" t="s">
        <v>234</v>
      </c>
      <c r="BM1188" s="24" t="s">
        <v>2368</v>
      </c>
    </row>
    <row r="1189" spans="2:65" s="1" customFormat="1" ht="38.25" customHeight="1">
      <c r="B1189" s="42"/>
      <c r="C1189" s="192" t="s">
        <v>2369</v>
      </c>
      <c r="D1189" s="192" t="s">
        <v>152</v>
      </c>
      <c r="E1189" s="193" t="s">
        <v>2370</v>
      </c>
      <c r="F1189" s="194" t="s">
        <v>2371</v>
      </c>
      <c r="G1189" s="195" t="s">
        <v>277</v>
      </c>
      <c r="H1189" s="196">
        <v>2</v>
      </c>
      <c r="I1189" s="197"/>
      <c r="J1189" s="198">
        <f t="shared" si="100"/>
        <v>0</v>
      </c>
      <c r="K1189" s="194" t="s">
        <v>23</v>
      </c>
      <c r="L1189" s="62"/>
      <c r="M1189" s="199" t="s">
        <v>23</v>
      </c>
      <c r="N1189" s="200" t="s">
        <v>45</v>
      </c>
      <c r="O1189" s="43"/>
      <c r="P1189" s="201">
        <f t="shared" si="101"/>
        <v>0</v>
      </c>
      <c r="Q1189" s="201">
        <v>4.1000000000000003E-3</v>
      </c>
      <c r="R1189" s="201">
        <f t="shared" si="102"/>
        <v>8.2000000000000007E-3</v>
      </c>
      <c r="S1189" s="201">
        <v>0</v>
      </c>
      <c r="T1189" s="202">
        <f t="shared" si="103"/>
        <v>0</v>
      </c>
      <c r="AR1189" s="24" t="s">
        <v>234</v>
      </c>
      <c r="AT1189" s="24" t="s">
        <v>152</v>
      </c>
      <c r="AU1189" s="24" t="s">
        <v>158</v>
      </c>
      <c r="AY1189" s="24" t="s">
        <v>150</v>
      </c>
      <c r="BE1189" s="203">
        <f t="shared" si="104"/>
        <v>0</v>
      </c>
      <c r="BF1189" s="203">
        <f t="shared" si="105"/>
        <v>0</v>
      </c>
      <c r="BG1189" s="203">
        <f t="shared" si="106"/>
        <v>0</v>
      </c>
      <c r="BH1189" s="203">
        <f t="shared" si="107"/>
        <v>0</v>
      </c>
      <c r="BI1189" s="203">
        <f t="shared" si="108"/>
        <v>0</v>
      </c>
      <c r="BJ1189" s="24" t="s">
        <v>158</v>
      </c>
      <c r="BK1189" s="203">
        <f t="shared" si="109"/>
        <v>0</v>
      </c>
      <c r="BL1189" s="24" t="s">
        <v>234</v>
      </c>
      <c r="BM1189" s="24" t="s">
        <v>2372</v>
      </c>
    </row>
    <row r="1190" spans="2:65" s="1" customFormat="1" ht="38.25" customHeight="1">
      <c r="B1190" s="42"/>
      <c r="C1190" s="192" t="s">
        <v>2373</v>
      </c>
      <c r="D1190" s="192" t="s">
        <v>152</v>
      </c>
      <c r="E1190" s="193" t="s">
        <v>2374</v>
      </c>
      <c r="F1190" s="194" t="s">
        <v>2375</v>
      </c>
      <c r="G1190" s="195" t="s">
        <v>277</v>
      </c>
      <c r="H1190" s="196">
        <v>2</v>
      </c>
      <c r="I1190" s="197"/>
      <c r="J1190" s="198">
        <f t="shared" si="100"/>
        <v>0</v>
      </c>
      <c r="K1190" s="194" t="s">
        <v>23</v>
      </c>
      <c r="L1190" s="62"/>
      <c r="M1190" s="199" t="s">
        <v>23</v>
      </c>
      <c r="N1190" s="200" t="s">
        <v>45</v>
      </c>
      <c r="O1190" s="43"/>
      <c r="P1190" s="201">
        <f t="shared" si="101"/>
        <v>0</v>
      </c>
      <c r="Q1190" s="201">
        <v>2.3600000000000001E-3</v>
      </c>
      <c r="R1190" s="201">
        <f t="shared" si="102"/>
        <v>4.7200000000000002E-3</v>
      </c>
      <c r="S1190" s="201">
        <v>0</v>
      </c>
      <c r="T1190" s="202">
        <f t="shared" si="103"/>
        <v>0</v>
      </c>
      <c r="AR1190" s="24" t="s">
        <v>234</v>
      </c>
      <c r="AT1190" s="24" t="s">
        <v>152</v>
      </c>
      <c r="AU1190" s="24" t="s">
        <v>158</v>
      </c>
      <c r="AY1190" s="24" t="s">
        <v>150</v>
      </c>
      <c r="BE1190" s="203">
        <f t="shared" si="104"/>
        <v>0</v>
      </c>
      <c r="BF1190" s="203">
        <f t="shared" si="105"/>
        <v>0</v>
      </c>
      <c r="BG1190" s="203">
        <f t="shared" si="106"/>
        <v>0</v>
      </c>
      <c r="BH1190" s="203">
        <f t="shared" si="107"/>
        <v>0</v>
      </c>
      <c r="BI1190" s="203">
        <f t="shared" si="108"/>
        <v>0</v>
      </c>
      <c r="BJ1190" s="24" t="s">
        <v>158</v>
      </c>
      <c r="BK1190" s="203">
        <f t="shared" si="109"/>
        <v>0</v>
      </c>
      <c r="BL1190" s="24" t="s">
        <v>234</v>
      </c>
      <c r="BM1190" s="24" t="s">
        <v>2376</v>
      </c>
    </row>
    <row r="1191" spans="2:65" s="1" customFormat="1" ht="38.25" customHeight="1">
      <c r="B1191" s="42"/>
      <c r="C1191" s="192" t="s">
        <v>2377</v>
      </c>
      <c r="D1191" s="192" t="s">
        <v>152</v>
      </c>
      <c r="E1191" s="193" t="s">
        <v>2378</v>
      </c>
      <c r="F1191" s="194" t="s">
        <v>2379</v>
      </c>
      <c r="G1191" s="195" t="s">
        <v>277</v>
      </c>
      <c r="H1191" s="196">
        <v>1</v>
      </c>
      <c r="I1191" s="197"/>
      <c r="J1191" s="198">
        <f t="shared" si="100"/>
        <v>0</v>
      </c>
      <c r="K1191" s="194" t="s">
        <v>23</v>
      </c>
      <c r="L1191" s="62"/>
      <c r="M1191" s="199" t="s">
        <v>23</v>
      </c>
      <c r="N1191" s="200" t="s">
        <v>45</v>
      </c>
      <c r="O1191" s="43"/>
      <c r="P1191" s="201">
        <f t="shared" si="101"/>
        <v>0</v>
      </c>
      <c r="Q1191" s="201">
        <v>1.06E-2</v>
      </c>
      <c r="R1191" s="201">
        <f t="shared" si="102"/>
        <v>1.06E-2</v>
      </c>
      <c r="S1191" s="201">
        <v>0</v>
      </c>
      <c r="T1191" s="202">
        <f t="shared" si="103"/>
        <v>0</v>
      </c>
      <c r="AR1191" s="24" t="s">
        <v>234</v>
      </c>
      <c r="AT1191" s="24" t="s">
        <v>152</v>
      </c>
      <c r="AU1191" s="24" t="s">
        <v>158</v>
      </c>
      <c r="AY1191" s="24" t="s">
        <v>150</v>
      </c>
      <c r="BE1191" s="203">
        <f t="shared" si="104"/>
        <v>0</v>
      </c>
      <c r="BF1191" s="203">
        <f t="shared" si="105"/>
        <v>0</v>
      </c>
      <c r="BG1191" s="203">
        <f t="shared" si="106"/>
        <v>0</v>
      </c>
      <c r="BH1191" s="203">
        <f t="shared" si="107"/>
        <v>0</v>
      </c>
      <c r="BI1191" s="203">
        <f t="shared" si="108"/>
        <v>0</v>
      </c>
      <c r="BJ1191" s="24" t="s">
        <v>158</v>
      </c>
      <c r="BK1191" s="203">
        <f t="shared" si="109"/>
        <v>0</v>
      </c>
      <c r="BL1191" s="24" t="s">
        <v>234</v>
      </c>
      <c r="BM1191" s="24" t="s">
        <v>2380</v>
      </c>
    </row>
    <row r="1192" spans="2:65" s="1" customFormat="1" ht="38.25" customHeight="1">
      <c r="B1192" s="42"/>
      <c r="C1192" s="192" t="s">
        <v>2381</v>
      </c>
      <c r="D1192" s="192" t="s">
        <v>152</v>
      </c>
      <c r="E1192" s="193" t="s">
        <v>2382</v>
      </c>
      <c r="F1192" s="194" t="s">
        <v>2383</v>
      </c>
      <c r="G1192" s="195" t="s">
        <v>277</v>
      </c>
      <c r="H1192" s="196">
        <v>1</v>
      </c>
      <c r="I1192" s="197"/>
      <c r="J1192" s="198">
        <f t="shared" si="100"/>
        <v>0</v>
      </c>
      <c r="K1192" s="194" t="s">
        <v>23</v>
      </c>
      <c r="L1192" s="62"/>
      <c r="M1192" s="199" t="s">
        <v>23</v>
      </c>
      <c r="N1192" s="200" t="s">
        <v>45</v>
      </c>
      <c r="O1192" s="43"/>
      <c r="P1192" s="201">
        <f t="shared" si="101"/>
        <v>0</v>
      </c>
      <c r="Q1192" s="201">
        <v>6.9300000000000004E-3</v>
      </c>
      <c r="R1192" s="201">
        <f t="shared" si="102"/>
        <v>6.9300000000000004E-3</v>
      </c>
      <c r="S1192" s="201">
        <v>0</v>
      </c>
      <c r="T1192" s="202">
        <f t="shared" si="103"/>
        <v>0</v>
      </c>
      <c r="AR1192" s="24" t="s">
        <v>234</v>
      </c>
      <c r="AT1192" s="24" t="s">
        <v>152</v>
      </c>
      <c r="AU1192" s="24" t="s">
        <v>158</v>
      </c>
      <c r="AY1192" s="24" t="s">
        <v>150</v>
      </c>
      <c r="BE1192" s="203">
        <f t="shared" si="104"/>
        <v>0</v>
      </c>
      <c r="BF1192" s="203">
        <f t="shared" si="105"/>
        <v>0</v>
      </c>
      <c r="BG1192" s="203">
        <f t="shared" si="106"/>
        <v>0</v>
      </c>
      <c r="BH1192" s="203">
        <f t="shared" si="107"/>
        <v>0</v>
      </c>
      <c r="BI1192" s="203">
        <f t="shared" si="108"/>
        <v>0</v>
      </c>
      <c r="BJ1192" s="24" t="s">
        <v>158</v>
      </c>
      <c r="BK1192" s="203">
        <f t="shared" si="109"/>
        <v>0</v>
      </c>
      <c r="BL1192" s="24" t="s">
        <v>234</v>
      </c>
      <c r="BM1192" s="24" t="s">
        <v>2384</v>
      </c>
    </row>
    <row r="1193" spans="2:65" s="1" customFormat="1" ht="16.5" customHeight="1">
      <c r="B1193" s="42"/>
      <c r="C1193" s="192" t="s">
        <v>2385</v>
      </c>
      <c r="D1193" s="192" t="s">
        <v>152</v>
      </c>
      <c r="E1193" s="193" t="s">
        <v>2386</v>
      </c>
      <c r="F1193" s="194" t="s">
        <v>2387</v>
      </c>
      <c r="G1193" s="195" t="s">
        <v>1401</v>
      </c>
      <c r="H1193" s="258"/>
      <c r="I1193" s="197"/>
      <c r="J1193" s="198">
        <f t="shared" si="100"/>
        <v>0</v>
      </c>
      <c r="K1193" s="194" t="s">
        <v>156</v>
      </c>
      <c r="L1193" s="62"/>
      <c r="M1193" s="199" t="s">
        <v>23</v>
      </c>
      <c r="N1193" s="200" t="s">
        <v>45</v>
      </c>
      <c r="O1193" s="43"/>
      <c r="P1193" s="201">
        <f t="shared" si="101"/>
        <v>0</v>
      </c>
      <c r="Q1193" s="201">
        <v>0</v>
      </c>
      <c r="R1193" s="201">
        <f t="shared" si="102"/>
        <v>0</v>
      </c>
      <c r="S1193" s="201">
        <v>0</v>
      </c>
      <c r="T1193" s="202">
        <f t="shared" si="103"/>
        <v>0</v>
      </c>
      <c r="AR1193" s="24" t="s">
        <v>234</v>
      </c>
      <c r="AT1193" s="24" t="s">
        <v>152</v>
      </c>
      <c r="AU1193" s="24" t="s">
        <v>158</v>
      </c>
      <c r="AY1193" s="24" t="s">
        <v>150</v>
      </c>
      <c r="BE1193" s="203">
        <f t="shared" si="104"/>
        <v>0</v>
      </c>
      <c r="BF1193" s="203">
        <f t="shared" si="105"/>
        <v>0</v>
      </c>
      <c r="BG1193" s="203">
        <f t="shared" si="106"/>
        <v>0</v>
      </c>
      <c r="BH1193" s="203">
        <f t="shared" si="107"/>
        <v>0</v>
      </c>
      <c r="BI1193" s="203">
        <f t="shared" si="108"/>
        <v>0</v>
      </c>
      <c r="BJ1193" s="24" t="s">
        <v>158</v>
      </c>
      <c r="BK1193" s="203">
        <f t="shared" si="109"/>
        <v>0</v>
      </c>
      <c r="BL1193" s="24" t="s">
        <v>234</v>
      </c>
      <c r="BM1193" s="24" t="s">
        <v>2388</v>
      </c>
    </row>
    <row r="1194" spans="2:65" s="10" customFormat="1" ht="29.85" customHeight="1">
      <c r="B1194" s="176"/>
      <c r="C1194" s="177"/>
      <c r="D1194" s="178" t="s">
        <v>72</v>
      </c>
      <c r="E1194" s="190" t="s">
        <v>2389</v>
      </c>
      <c r="F1194" s="190" t="s">
        <v>2390</v>
      </c>
      <c r="G1194" s="177"/>
      <c r="H1194" s="177"/>
      <c r="I1194" s="180"/>
      <c r="J1194" s="191">
        <f>BK1194</f>
        <v>0</v>
      </c>
      <c r="K1194" s="177"/>
      <c r="L1194" s="182"/>
      <c r="M1194" s="183"/>
      <c r="N1194" s="184"/>
      <c r="O1194" s="184"/>
      <c r="P1194" s="185">
        <f>SUM(P1195:P1220)</f>
        <v>0</v>
      </c>
      <c r="Q1194" s="184"/>
      <c r="R1194" s="185">
        <f>SUM(R1195:R1220)</f>
        <v>0.18720000000000001</v>
      </c>
      <c r="S1194" s="184"/>
      <c r="T1194" s="186">
        <f>SUM(T1195:T1220)</f>
        <v>7.2599999999999998E-2</v>
      </c>
      <c r="AR1194" s="187" t="s">
        <v>158</v>
      </c>
      <c r="AT1194" s="188" t="s">
        <v>72</v>
      </c>
      <c r="AU1194" s="188" t="s">
        <v>78</v>
      </c>
      <c r="AY1194" s="187" t="s">
        <v>150</v>
      </c>
      <c r="BK1194" s="189">
        <f>SUM(BK1195:BK1220)</f>
        <v>0</v>
      </c>
    </row>
    <row r="1195" spans="2:65" s="1" customFormat="1" ht="25.5" customHeight="1">
      <c r="B1195" s="42"/>
      <c r="C1195" s="192" t="s">
        <v>2391</v>
      </c>
      <c r="D1195" s="192" t="s">
        <v>152</v>
      </c>
      <c r="E1195" s="193" t="s">
        <v>2392</v>
      </c>
      <c r="F1195" s="194" t="s">
        <v>2393</v>
      </c>
      <c r="G1195" s="195" t="s">
        <v>277</v>
      </c>
      <c r="H1195" s="196">
        <v>12</v>
      </c>
      <c r="I1195" s="197"/>
      <c r="J1195" s="198">
        <f>ROUND(I1195*H1195,2)</f>
        <v>0</v>
      </c>
      <c r="K1195" s="194" t="s">
        <v>156</v>
      </c>
      <c r="L1195" s="62"/>
      <c r="M1195" s="199" t="s">
        <v>23</v>
      </c>
      <c r="N1195" s="200" t="s">
        <v>45</v>
      </c>
      <c r="O1195" s="43"/>
      <c r="P1195" s="201">
        <f>O1195*H1195</f>
        <v>0</v>
      </c>
      <c r="Q1195" s="201">
        <v>0</v>
      </c>
      <c r="R1195" s="201">
        <f>Q1195*H1195</f>
        <v>0</v>
      </c>
      <c r="S1195" s="201">
        <v>5.0000000000000001E-3</v>
      </c>
      <c r="T1195" s="202">
        <f>S1195*H1195</f>
        <v>0.06</v>
      </c>
      <c r="AR1195" s="24" t="s">
        <v>234</v>
      </c>
      <c r="AT1195" s="24" t="s">
        <v>152</v>
      </c>
      <c r="AU1195" s="24" t="s">
        <v>158</v>
      </c>
      <c r="AY1195" s="24" t="s">
        <v>150</v>
      </c>
      <c r="BE1195" s="203">
        <f>IF(N1195="základní",J1195,0)</f>
        <v>0</v>
      </c>
      <c r="BF1195" s="203">
        <f>IF(N1195="snížená",J1195,0)</f>
        <v>0</v>
      </c>
      <c r="BG1195" s="203">
        <f>IF(N1195="zákl. přenesená",J1195,0)</f>
        <v>0</v>
      </c>
      <c r="BH1195" s="203">
        <f>IF(N1195="sníž. přenesená",J1195,0)</f>
        <v>0</v>
      </c>
      <c r="BI1195" s="203">
        <f>IF(N1195="nulová",J1195,0)</f>
        <v>0</v>
      </c>
      <c r="BJ1195" s="24" t="s">
        <v>158</v>
      </c>
      <c r="BK1195" s="203">
        <f>ROUND(I1195*H1195,2)</f>
        <v>0</v>
      </c>
      <c r="BL1195" s="24" t="s">
        <v>234</v>
      </c>
      <c r="BM1195" s="24" t="s">
        <v>2394</v>
      </c>
    </row>
    <row r="1196" spans="2:65" s="1" customFormat="1" ht="25.5" customHeight="1">
      <c r="B1196" s="42"/>
      <c r="C1196" s="192" t="s">
        <v>2395</v>
      </c>
      <c r="D1196" s="192" t="s">
        <v>152</v>
      </c>
      <c r="E1196" s="193" t="s">
        <v>2396</v>
      </c>
      <c r="F1196" s="194" t="s">
        <v>2397</v>
      </c>
      <c r="G1196" s="195" t="s">
        <v>277</v>
      </c>
      <c r="H1196" s="196">
        <v>8</v>
      </c>
      <c r="I1196" s="197"/>
      <c r="J1196" s="198">
        <f>ROUND(I1196*H1196,2)</f>
        <v>0</v>
      </c>
      <c r="K1196" s="194" t="s">
        <v>156</v>
      </c>
      <c r="L1196" s="62"/>
      <c r="M1196" s="199" t="s">
        <v>23</v>
      </c>
      <c r="N1196" s="200" t="s">
        <v>45</v>
      </c>
      <c r="O1196" s="43"/>
      <c r="P1196" s="201">
        <f>O1196*H1196</f>
        <v>0</v>
      </c>
      <c r="Q1196" s="201">
        <v>0</v>
      </c>
      <c r="R1196" s="201">
        <f>Q1196*H1196</f>
        <v>0</v>
      </c>
      <c r="S1196" s="201">
        <v>0</v>
      </c>
      <c r="T1196" s="202">
        <f>S1196*H1196</f>
        <v>0</v>
      </c>
      <c r="AR1196" s="24" t="s">
        <v>234</v>
      </c>
      <c r="AT1196" s="24" t="s">
        <v>152</v>
      </c>
      <c r="AU1196" s="24" t="s">
        <v>158</v>
      </c>
      <c r="AY1196" s="24" t="s">
        <v>150</v>
      </c>
      <c r="BE1196" s="203">
        <f>IF(N1196="základní",J1196,0)</f>
        <v>0</v>
      </c>
      <c r="BF1196" s="203">
        <f>IF(N1196="snížená",J1196,0)</f>
        <v>0</v>
      </c>
      <c r="BG1196" s="203">
        <f>IF(N1196="zákl. přenesená",J1196,0)</f>
        <v>0</v>
      </c>
      <c r="BH1196" s="203">
        <f>IF(N1196="sníž. přenesená",J1196,0)</f>
        <v>0</v>
      </c>
      <c r="BI1196" s="203">
        <f>IF(N1196="nulová",J1196,0)</f>
        <v>0</v>
      </c>
      <c r="BJ1196" s="24" t="s">
        <v>158</v>
      </c>
      <c r="BK1196" s="203">
        <f>ROUND(I1196*H1196,2)</f>
        <v>0</v>
      </c>
      <c r="BL1196" s="24" t="s">
        <v>234</v>
      </c>
      <c r="BM1196" s="24" t="s">
        <v>2398</v>
      </c>
    </row>
    <row r="1197" spans="2:65" s="11" customFormat="1" ht="13.5">
      <c r="B1197" s="204"/>
      <c r="C1197" s="205"/>
      <c r="D1197" s="206" t="s">
        <v>160</v>
      </c>
      <c r="E1197" s="207" t="s">
        <v>23</v>
      </c>
      <c r="F1197" s="208" t="s">
        <v>2399</v>
      </c>
      <c r="G1197" s="205"/>
      <c r="H1197" s="209">
        <v>3</v>
      </c>
      <c r="I1197" s="210"/>
      <c r="J1197" s="205"/>
      <c r="K1197" s="205"/>
      <c r="L1197" s="211"/>
      <c r="M1197" s="212"/>
      <c r="N1197" s="213"/>
      <c r="O1197" s="213"/>
      <c r="P1197" s="213"/>
      <c r="Q1197" s="213"/>
      <c r="R1197" s="213"/>
      <c r="S1197" s="213"/>
      <c r="T1197" s="214"/>
      <c r="AT1197" s="215" t="s">
        <v>160</v>
      </c>
      <c r="AU1197" s="215" t="s">
        <v>158</v>
      </c>
      <c r="AV1197" s="11" t="s">
        <v>158</v>
      </c>
      <c r="AW1197" s="11" t="s">
        <v>36</v>
      </c>
      <c r="AX1197" s="11" t="s">
        <v>73</v>
      </c>
      <c r="AY1197" s="215" t="s">
        <v>150</v>
      </c>
    </row>
    <row r="1198" spans="2:65" s="11" customFormat="1" ht="13.5">
      <c r="B1198" s="204"/>
      <c r="C1198" s="205"/>
      <c r="D1198" s="206" t="s">
        <v>160</v>
      </c>
      <c r="E1198" s="207" t="s">
        <v>23</v>
      </c>
      <c r="F1198" s="208" t="s">
        <v>2400</v>
      </c>
      <c r="G1198" s="205"/>
      <c r="H1198" s="209">
        <v>2</v>
      </c>
      <c r="I1198" s="210"/>
      <c r="J1198" s="205"/>
      <c r="K1198" s="205"/>
      <c r="L1198" s="211"/>
      <c r="M1198" s="212"/>
      <c r="N1198" s="213"/>
      <c r="O1198" s="213"/>
      <c r="P1198" s="213"/>
      <c r="Q1198" s="213"/>
      <c r="R1198" s="213"/>
      <c r="S1198" s="213"/>
      <c r="T1198" s="214"/>
      <c r="AT1198" s="215" t="s">
        <v>160</v>
      </c>
      <c r="AU1198" s="215" t="s">
        <v>158</v>
      </c>
      <c r="AV1198" s="11" t="s">
        <v>158</v>
      </c>
      <c r="AW1198" s="11" t="s">
        <v>36</v>
      </c>
      <c r="AX1198" s="11" t="s">
        <v>73</v>
      </c>
      <c r="AY1198" s="215" t="s">
        <v>150</v>
      </c>
    </row>
    <row r="1199" spans="2:65" s="11" customFormat="1" ht="13.5">
      <c r="B1199" s="204"/>
      <c r="C1199" s="205"/>
      <c r="D1199" s="206" t="s">
        <v>160</v>
      </c>
      <c r="E1199" s="207" t="s">
        <v>23</v>
      </c>
      <c r="F1199" s="208" t="s">
        <v>2401</v>
      </c>
      <c r="G1199" s="205"/>
      <c r="H1199" s="209">
        <v>2</v>
      </c>
      <c r="I1199" s="210"/>
      <c r="J1199" s="205"/>
      <c r="K1199" s="205"/>
      <c r="L1199" s="211"/>
      <c r="M1199" s="212"/>
      <c r="N1199" s="213"/>
      <c r="O1199" s="213"/>
      <c r="P1199" s="213"/>
      <c r="Q1199" s="213"/>
      <c r="R1199" s="213"/>
      <c r="S1199" s="213"/>
      <c r="T1199" s="214"/>
      <c r="AT1199" s="215" t="s">
        <v>160</v>
      </c>
      <c r="AU1199" s="215" t="s">
        <v>158</v>
      </c>
      <c r="AV1199" s="11" t="s">
        <v>158</v>
      </c>
      <c r="AW1199" s="11" t="s">
        <v>36</v>
      </c>
      <c r="AX1199" s="11" t="s">
        <v>73</v>
      </c>
      <c r="AY1199" s="215" t="s">
        <v>150</v>
      </c>
    </row>
    <row r="1200" spans="2:65" s="11" customFormat="1" ht="13.5">
      <c r="B1200" s="204"/>
      <c r="C1200" s="205"/>
      <c r="D1200" s="206" t="s">
        <v>160</v>
      </c>
      <c r="E1200" s="207" t="s">
        <v>23</v>
      </c>
      <c r="F1200" s="208" t="s">
        <v>2402</v>
      </c>
      <c r="G1200" s="205"/>
      <c r="H1200" s="209">
        <v>1</v>
      </c>
      <c r="I1200" s="210"/>
      <c r="J1200" s="205"/>
      <c r="K1200" s="205"/>
      <c r="L1200" s="211"/>
      <c r="M1200" s="212"/>
      <c r="N1200" s="213"/>
      <c r="O1200" s="213"/>
      <c r="P1200" s="213"/>
      <c r="Q1200" s="213"/>
      <c r="R1200" s="213"/>
      <c r="S1200" s="213"/>
      <c r="T1200" s="214"/>
      <c r="AT1200" s="215" t="s">
        <v>160</v>
      </c>
      <c r="AU1200" s="215" t="s">
        <v>158</v>
      </c>
      <c r="AV1200" s="11" t="s">
        <v>158</v>
      </c>
      <c r="AW1200" s="11" t="s">
        <v>36</v>
      </c>
      <c r="AX1200" s="11" t="s">
        <v>73</v>
      </c>
      <c r="AY1200" s="215" t="s">
        <v>150</v>
      </c>
    </row>
    <row r="1201" spans="2:65" s="12" customFormat="1" ht="13.5">
      <c r="B1201" s="216"/>
      <c r="C1201" s="217"/>
      <c r="D1201" s="206" t="s">
        <v>160</v>
      </c>
      <c r="E1201" s="218" t="s">
        <v>23</v>
      </c>
      <c r="F1201" s="219" t="s">
        <v>163</v>
      </c>
      <c r="G1201" s="217"/>
      <c r="H1201" s="220">
        <v>8</v>
      </c>
      <c r="I1201" s="221"/>
      <c r="J1201" s="217"/>
      <c r="K1201" s="217"/>
      <c r="L1201" s="222"/>
      <c r="M1201" s="223"/>
      <c r="N1201" s="224"/>
      <c r="O1201" s="224"/>
      <c r="P1201" s="224"/>
      <c r="Q1201" s="224"/>
      <c r="R1201" s="224"/>
      <c r="S1201" s="224"/>
      <c r="T1201" s="225"/>
      <c r="AT1201" s="226" t="s">
        <v>160</v>
      </c>
      <c r="AU1201" s="226" t="s">
        <v>158</v>
      </c>
      <c r="AV1201" s="12" t="s">
        <v>157</v>
      </c>
      <c r="AW1201" s="12" t="s">
        <v>36</v>
      </c>
      <c r="AX1201" s="12" t="s">
        <v>78</v>
      </c>
      <c r="AY1201" s="226" t="s">
        <v>150</v>
      </c>
    </row>
    <row r="1202" spans="2:65" s="1" customFormat="1" ht="38.25" customHeight="1">
      <c r="B1202" s="42"/>
      <c r="C1202" s="237" t="s">
        <v>2403</v>
      </c>
      <c r="D1202" s="237" t="s">
        <v>228</v>
      </c>
      <c r="E1202" s="238" t="s">
        <v>2404</v>
      </c>
      <c r="F1202" s="239" t="s">
        <v>2405</v>
      </c>
      <c r="G1202" s="240" t="s">
        <v>277</v>
      </c>
      <c r="H1202" s="241">
        <v>3</v>
      </c>
      <c r="I1202" s="242"/>
      <c r="J1202" s="243">
        <f t="shared" ref="J1202:J1209" si="110">ROUND(I1202*H1202,2)</f>
        <v>0</v>
      </c>
      <c r="K1202" s="239" t="s">
        <v>23</v>
      </c>
      <c r="L1202" s="244"/>
      <c r="M1202" s="245" t="s">
        <v>23</v>
      </c>
      <c r="N1202" s="246" t="s">
        <v>45</v>
      </c>
      <c r="O1202" s="43"/>
      <c r="P1202" s="201">
        <f t="shared" ref="P1202:P1209" si="111">O1202*H1202</f>
        <v>0</v>
      </c>
      <c r="Q1202" s="201">
        <v>1.4999999999999999E-2</v>
      </c>
      <c r="R1202" s="201">
        <f t="shared" ref="R1202:R1209" si="112">Q1202*H1202</f>
        <v>4.4999999999999998E-2</v>
      </c>
      <c r="S1202" s="201">
        <v>0</v>
      </c>
      <c r="T1202" s="202">
        <f t="shared" ref="T1202:T1209" si="113">S1202*H1202</f>
        <v>0</v>
      </c>
      <c r="AR1202" s="24" t="s">
        <v>312</v>
      </c>
      <c r="AT1202" s="24" t="s">
        <v>228</v>
      </c>
      <c r="AU1202" s="24" t="s">
        <v>158</v>
      </c>
      <c r="AY1202" s="24" t="s">
        <v>150</v>
      </c>
      <c r="BE1202" s="203">
        <f t="shared" ref="BE1202:BE1209" si="114">IF(N1202="základní",J1202,0)</f>
        <v>0</v>
      </c>
      <c r="BF1202" s="203">
        <f t="shared" ref="BF1202:BF1209" si="115">IF(N1202="snížená",J1202,0)</f>
        <v>0</v>
      </c>
      <c r="BG1202" s="203">
        <f t="shared" ref="BG1202:BG1209" si="116">IF(N1202="zákl. přenesená",J1202,0)</f>
        <v>0</v>
      </c>
      <c r="BH1202" s="203">
        <f t="shared" ref="BH1202:BH1209" si="117">IF(N1202="sníž. přenesená",J1202,0)</f>
        <v>0</v>
      </c>
      <c r="BI1202" s="203">
        <f t="shared" ref="BI1202:BI1209" si="118">IF(N1202="nulová",J1202,0)</f>
        <v>0</v>
      </c>
      <c r="BJ1202" s="24" t="s">
        <v>158</v>
      </c>
      <c r="BK1202" s="203">
        <f t="shared" ref="BK1202:BK1209" si="119">ROUND(I1202*H1202,2)</f>
        <v>0</v>
      </c>
      <c r="BL1202" s="24" t="s">
        <v>234</v>
      </c>
      <c r="BM1202" s="24" t="s">
        <v>2406</v>
      </c>
    </row>
    <row r="1203" spans="2:65" s="1" customFormat="1" ht="38.25" customHeight="1">
      <c r="B1203" s="42"/>
      <c r="C1203" s="237" t="s">
        <v>2407</v>
      </c>
      <c r="D1203" s="237" t="s">
        <v>228</v>
      </c>
      <c r="E1203" s="238" t="s">
        <v>2408</v>
      </c>
      <c r="F1203" s="239" t="s">
        <v>2409</v>
      </c>
      <c r="G1203" s="240" t="s">
        <v>277</v>
      </c>
      <c r="H1203" s="241">
        <v>2</v>
      </c>
      <c r="I1203" s="242"/>
      <c r="J1203" s="243">
        <f t="shared" si="110"/>
        <v>0</v>
      </c>
      <c r="K1203" s="239" t="s">
        <v>23</v>
      </c>
      <c r="L1203" s="244"/>
      <c r="M1203" s="245" t="s">
        <v>23</v>
      </c>
      <c r="N1203" s="246" t="s">
        <v>45</v>
      </c>
      <c r="O1203" s="43"/>
      <c r="P1203" s="201">
        <f t="shared" si="111"/>
        <v>0</v>
      </c>
      <c r="Q1203" s="201">
        <v>1.6500000000000001E-2</v>
      </c>
      <c r="R1203" s="201">
        <f t="shared" si="112"/>
        <v>3.3000000000000002E-2</v>
      </c>
      <c r="S1203" s="201">
        <v>0</v>
      </c>
      <c r="T1203" s="202">
        <f t="shared" si="113"/>
        <v>0</v>
      </c>
      <c r="AR1203" s="24" t="s">
        <v>312</v>
      </c>
      <c r="AT1203" s="24" t="s">
        <v>228</v>
      </c>
      <c r="AU1203" s="24" t="s">
        <v>158</v>
      </c>
      <c r="AY1203" s="24" t="s">
        <v>150</v>
      </c>
      <c r="BE1203" s="203">
        <f t="shared" si="114"/>
        <v>0</v>
      </c>
      <c r="BF1203" s="203">
        <f t="shared" si="115"/>
        <v>0</v>
      </c>
      <c r="BG1203" s="203">
        <f t="shared" si="116"/>
        <v>0</v>
      </c>
      <c r="BH1203" s="203">
        <f t="shared" si="117"/>
        <v>0</v>
      </c>
      <c r="BI1203" s="203">
        <f t="shared" si="118"/>
        <v>0</v>
      </c>
      <c r="BJ1203" s="24" t="s">
        <v>158</v>
      </c>
      <c r="BK1203" s="203">
        <f t="shared" si="119"/>
        <v>0</v>
      </c>
      <c r="BL1203" s="24" t="s">
        <v>234</v>
      </c>
      <c r="BM1203" s="24" t="s">
        <v>2410</v>
      </c>
    </row>
    <row r="1204" spans="2:65" s="1" customFormat="1" ht="38.25" customHeight="1">
      <c r="B1204" s="42"/>
      <c r="C1204" s="237" t="s">
        <v>2411</v>
      </c>
      <c r="D1204" s="237" t="s">
        <v>228</v>
      </c>
      <c r="E1204" s="238" t="s">
        <v>2412</v>
      </c>
      <c r="F1204" s="239" t="s">
        <v>2413</v>
      </c>
      <c r="G1204" s="240" t="s">
        <v>277</v>
      </c>
      <c r="H1204" s="241">
        <v>2</v>
      </c>
      <c r="I1204" s="242"/>
      <c r="J1204" s="243">
        <f t="shared" si="110"/>
        <v>0</v>
      </c>
      <c r="K1204" s="239" t="s">
        <v>23</v>
      </c>
      <c r="L1204" s="244"/>
      <c r="M1204" s="245" t="s">
        <v>23</v>
      </c>
      <c r="N1204" s="246" t="s">
        <v>45</v>
      </c>
      <c r="O1204" s="43"/>
      <c r="P1204" s="201">
        <f t="shared" si="111"/>
        <v>0</v>
      </c>
      <c r="Q1204" s="201">
        <v>1.8499999999999999E-2</v>
      </c>
      <c r="R1204" s="201">
        <f t="shared" si="112"/>
        <v>3.6999999999999998E-2</v>
      </c>
      <c r="S1204" s="201">
        <v>0</v>
      </c>
      <c r="T1204" s="202">
        <f t="shared" si="113"/>
        <v>0</v>
      </c>
      <c r="AR1204" s="24" t="s">
        <v>312</v>
      </c>
      <c r="AT1204" s="24" t="s">
        <v>228</v>
      </c>
      <c r="AU1204" s="24" t="s">
        <v>158</v>
      </c>
      <c r="AY1204" s="24" t="s">
        <v>150</v>
      </c>
      <c r="BE1204" s="203">
        <f t="shared" si="114"/>
        <v>0</v>
      </c>
      <c r="BF1204" s="203">
        <f t="shared" si="115"/>
        <v>0</v>
      </c>
      <c r="BG1204" s="203">
        <f t="shared" si="116"/>
        <v>0</v>
      </c>
      <c r="BH1204" s="203">
        <f t="shared" si="117"/>
        <v>0</v>
      </c>
      <c r="BI1204" s="203">
        <f t="shared" si="118"/>
        <v>0</v>
      </c>
      <c r="BJ1204" s="24" t="s">
        <v>158</v>
      </c>
      <c r="BK1204" s="203">
        <f t="shared" si="119"/>
        <v>0</v>
      </c>
      <c r="BL1204" s="24" t="s">
        <v>234</v>
      </c>
      <c r="BM1204" s="24" t="s">
        <v>2414</v>
      </c>
    </row>
    <row r="1205" spans="2:65" s="1" customFormat="1" ht="38.25" customHeight="1">
      <c r="B1205" s="42"/>
      <c r="C1205" s="237" t="s">
        <v>2415</v>
      </c>
      <c r="D1205" s="237" t="s">
        <v>228</v>
      </c>
      <c r="E1205" s="238" t="s">
        <v>2416</v>
      </c>
      <c r="F1205" s="239" t="s">
        <v>2417</v>
      </c>
      <c r="G1205" s="240" t="s">
        <v>277</v>
      </c>
      <c r="H1205" s="241">
        <v>1</v>
      </c>
      <c r="I1205" s="242"/>
      <c r="J1205" s="243">
        <f t="shared" si="110"/>
        <v>0</v>
      </c>
      <c r="K1205" s="239" t="s">
        <v>23</v>
      </c>
      <c r="L1205" s="244"/>
      <c r="M1205" s="245" t="s">
        <v>23</v>
      </c>
      <c r="N1205" s="246" t="s">
        <v>45</v>
      </c>
      <c r="O1205" s="43"/>
      <c r="P1205" s="201">
        <f t="shared" si="111"/>
        <v>0</v>
      </c>
      <c r="Q1205" s="201">
        <v>1.8499999999999999E-2</v>
      </c>
      <c r="R1205" s="201">
        <f t="shared" si="112"/>
        <v>1.8499999999999999E-2</v>
      </c>
      <c r="S1205" s="201">
        <v>0</v>
      </c>
      <c r="T1205" s="202">
        <f t="shared" si="113"/>
        <v>0</v>
      </c>
      <c r="AR1205" s="24" t="s">
        <v>312</v>
      </c>
      <c r="AT1205" s="24" t="s">
        <v>228</v>
      </c>
      <c r="AU1205" s="24" t="s">
        <v>158</v>
      </c>
      <c r="AY1205" s="24" t="s">
        <v>150</v>
      </c>
      <c r="BE1205" s="203">
        <f t="shared" si="114"/>
        <v>0</v>
      </c>
      <c r="BF1205" s="203">
        <f t="shared" si="115"/>
        <v>0</v>
      </c>
      <c r="BG1205" s="203">
        <f t="shared" si="116"/>
        <v>0</v>
      </c>
      <c r="BH1205" s="203">
        <f t="shared" si="117"/>
        <v>0</v>
      </c>
      <c r="BI1205" s="203">
        <f t="shared" si="118"/>
        <v>0</v>
      </c>
      <c r="BJ1205" s="24" t="s">
        <v>158</v>
      </c>
      <c r="BK1205" s="203">
        <f t="shared" si="119"/>
        <v>0</v>
      </c>
      <c r="BL1205" s="24" t="s">
        <v>234</v>
      </c>
      <c r="BM1205" s="24" t="s">
        <v>2418</v>
      </c>
    </row>
    <row r="1206" spans="2:65" s="1" customFormat="1" ht="25.5" customHeight="1">
      <c r="B1206" s="42"/>
      <c r="C1206" s="192" t="s">
        <v>2419</v>
      </c>
      <c r="D1206" s="192" t="s">
        <v>152</v>
      </c>
      <c r="E1206" s="193" t="s">
        <v>2420</v>
      </c>
      <c r="F1206" s="194" t="s">
        <v>2421</v>
      </c>
      <c r="G1206" s="195" t="s">
        <v>277</v>
      </c>
      <c r="H1206" s="196">
        <v>2</v>
      </c>
      <c r="I1206" s="197"/>
      <c r="J1206" s="198">
        <f t="shared" si="110"/>
        <v>0</v>
      </c>
      <c r="K1206" s="194" t="s">
        <v>156</v>
      </c>
      <c r="L1206" s="62"/>
      <c r="M1206" s="199" t="s">
        <v>23</v>
      </c>
      <c r="N1206" s="200" t="s">
        <v>45</v>
      </c>
      <c r="O1206" s="43"/>
      <c r="P1206" s="201">
        <f t="shared" si="111"/>
        <v>0</v>
      </c>
      <c r="Q1206" s="201">
        <v>0</v>
      </c>
      <c r="R1206" s="201">
        <f t="shared" si="112"/>
        <v>0</v>
      </c>
      <c r="S1206" s="201">
        <v>0</v>
      </c>
      <c r="T1206" s="202">
        <f t="shared" si="113"/>
        <v>0</v>
      </c>
      <c r="AR1206" s="24" t="s">
        <v>234</v>
      </c>
      <c r="AT1206" s="24" t="s">
        <v>152</v>
      </c>
      <c r="AU1206" s="24" t="s">
        <v>158</v>
      </c>
      <c r="AY1206" s="24" t="s">
        <v>150</v>
      </c>
      <c r="BE1206" s="203">
        <f t="shared" si="114"/>
        <v>0</v>
      </c>
      <c r="BF1206" s="203">
        <f t="shared" si="115"/>
        <v>0</v>
      </c>
      <c r="BG1206" s="203">
        <f t="shared" si="116"/>
        <v>0</v>
      </c>
      <c r="BH1206" s="203">
        <f t="shared" si="117"/>
        <v>0</v>
      </c>
      <c r="BI1206" s="203">
        <f t="shared" si="118"/>
        <v>0</v>
      </c>
      <c r="BJ1206" s="24" t="s">
        <v>158</v>
      </c>
      <c r="BK1206" s="203">
        <f t="shared" si="119"/>
        <v>0</v>
      </c>
      <c r="BL1206" s="24" t="s">
        <v>234</v>
      </c>
      <c r="BM1206" s="24" t="s">
        <v>2422</v>
      </c>
    </row>
    <row r="1207" spans="2:65" s="1" customFormat="1" ht="16.5" customHeight="1">
      <c r="B1207" s="42"/>
      <c r="C1207" s="237" t="s">
        <v>2423</v>
      </c>
      <c r="D1207" s="237" t="s">
        <v>228</v>
      </c>
      <c r="E1207" s="238" t="s">
        <v>2424</v>
      </c>
      <c r="F1207" s="239" t="s">
        <v>2425</v>
      </c>
      <c r="G1207" s="240" t="s">
        <v>277</v>
      </c>
      <c r="H1207" s="241">
        <v>2</v>
      </c>
      <c r="I1207" s="242"/>
      <c r="J1207" s="243">
        <f t="shared" si="110"/>
        <v>0</v>
      </c>
      <c r="K1207" s="239" t="s">
        <v>23</v>
      </c>
      <c r="L1207" s="244"/>
      <c r="M1207" s="245" t="s">
        <v>23</v>
      </c>
      <c r="N1207" s="246" t="s">
        <v>45</v>
      </c>
      <c r="O1207" s="43"/>
      <c r="P1207" s="201">
        <f t="shared" si="111"/>
        <v>0</v>
      </c>
      <c r="Q1207" s="201">
        <v>2.5000000000000001E-2</v>
      </c>
      <c r="R1207" s="201">
        <f t="shared" si="112"/>
        <v>0.05</v>
      </c>
      <c r="S1207" s="201">
        <v>0</v>
      </c>
      <c r="T1207" s="202">
        <f t="shared" si="113"/>
        <v>0</v>
      </c>
      <c r="AR1207" s="24" t="s">
        <v>312</v>
      </c>
      <c r="AT1207" s="24" t="s">
        <v>228</v>
      </c>
      <c r="AU1207" s="24" t="s">
        <v>158</v>
      </c>
      <c r="AY1207" s="24" t="s">
        <v>150</v>
      </c>
      <c r="BE1207" s="203">
        <f t="shared" si="114"/>
        <v>0</v>
      </c>
      <c r="BF1207" s="203">
        <f t="shared" si="115"/>
        <v>0</v>
      </c>
      <c r="BG1207" s="203">
        <f t="shared" si="116"/>
        <v>0</v>
      </c>
      <c r="BH1207" s="203">
        <f t="shared" si="117"/>
        <v>0</v>
      </c>
      <c r="BI1207" s="203">
        <f t="shared" si="118"/>
        <v>0</v>
      </c>
      <c r="BJ1207" s="24" t="s">
        <v>158</v>
      </c>
      <c r="BK1207" s="203">
        <f t="shared" si="119"/>
        <v>0</v>
      </c>
      <c r="BL1207" s="24" t="s">
        <v>234</v>
      </c>
      <c r="BM1207" s="24" t="s">
        <v>2426</v>
      </c>
    </row>
    <row r="1208" spans="2:65" s="1" customFormat="1" ht="16.5" customHeight="1">
      <c r="B1208" s="42"/>
      <c r="C1208" s="192" t="s">
        <v>2427</v>
      </c>
      <c r="D1208" s="192" t="s">
        <v>152</v>
      </c>
      <c r="E1208" s="193" t="s">
        <v>2428</v>
      </c>
      <c r="F1208" s="194" t="s">
        <v>2429</v>
      </c>
      <c r="G1208" s="195" t="s">
        <v>277</v>
      </c>
      <c r="H1208" s="196">
        <v>2</v>
      </c>
      <c r="I1208" s="197"/>
      <c r="J1208" s="198">
        <f t="shared" si="110"/>
        <v>0</v>
      </c>
      <c r="K1208" s="194" t="s">
        <v>156</v>
      </c>
      <c r="L1208" s="62"/>
      <c r="M1208" s="199" t="s">
        <v>23</v>
      </c>
      <c r="N1208" s="200" t="s">
        <v>45</v>
      </c>
      <c r="O1208" s="43"/>
      <c r="P1208" s="201">
        <f t="shared" si="111"/>
        <v>0</v>
      </c>
      <c r="Q1208" s="201">
        <v>0</v>
      </c>
      <c r="R1208" s="201">
        <f t="shared" si="112"/>
        <v>0</v>
      </c>
      <c r="S1208" s="201">
        <v>0</v>
      </c>
      <c r="T1208" s="202">
        <f t="shared" si="113"/>
        <v>0</v>
      </c>
      <c r="AR1208" s="24" t="s">
        <v>234</v>
      </c>
      <c r="AT1208" s="24" t="s">
        <v>152</v>
      </c>
      <c r="AU1208" s="24" t="s">
        <v>158</v>
      </c>
      <c r="AY1208" s="24" t="s">
        <v>150</v>
      </c>
      <c r="BE1208" s="203">
        <f t="shared" si="114"/>
        <v>0</v>
      </c>
      <c r="BF1208" s="203">
        <f t="shared" si="115"/>
        <v>0</v>
      </c>
      <c r="BG1208" s="203">
        <f t="shared" si="116"/>
        <v>0</v>
      </c>
      <c r="BH1208" s="203">
        <f t="shared" si="117"/>
        <v>0</v>
      </c>
      <c r="BI1208" s="203">
        <f t="shared" si="118"/>
        <v>0</v>
      </c>
      <c r="BJ1208" s="24" t="s">
        <v>158</v>
      </c>
      <c r="BK1208" s="203">
        <f t="shared" si="119"/>
        <v>0</v>
      </c>
      <c r="BL1208" s="24" t="s">
        <v>234</v>
      </c>
      <c r="BM1208" s="24" t="s">
        <v>2430</v>
      </c>
    </row>
    <row r="1209" spans="2:65" s="1" customFormat="1" ht="16.5" customHeight="1">
      <c r="B1209" s="42"/>
      <c r="C1209" s="192" t="s">
        <v>2431</v>
      </c>
      <c r="D1209" s="192" t="s">
        <v>152</v>
      </c>
      <c r="E1209" s="193" t="s">
        <v>2432</v>
      </c>
      <c r="F1209" s="194" t="s">
        <v>2433</v>
      </c>
      <c r="G1209" s="195" t="s">
        <v>277</v>
      </c>
      <c r="H1209" s="196">
        <v>10</v>
      </c>
      <c r="I1209" s="197"/>
      <c r="J1209" s="198">
        <f t="shared" si="110"/>
        <v>0</v>
      </c>
      <c r="K1209" s="194" t="s">
        <v>23</v>
      </c>
      <c r="L1209" s="62"/>
      <c r="M1209" s="199" t="s">
        <v>23</v>
      </c>
      <c r="N1209" s="200" t="s">
        <v>45</v>
      </c>
      <c r="O1209" s="43"/>
      <c r="P1209" s="201">
        <f t="shared" si="111"/>
        <v>0</v>
      </c>
      <c r="Q1209" s="201">
        <v>0</v>
      </c>
      <c r="R1209" s="201">
        <f t="shared" si="112"/>
        <v>0</v>
      </c>
      <c r="S1209" s="201">
        <v>0</v>
      </c>
      <c r="T1209" s="202">
        <f t="shared" si="113"/>
        <v>0</v>
      </c>
      <c r="AR1209" s="24" t="s">
        <v>234</v>
      </c>
      <c r="AT1209" s="24" t="s">
        <v>152</v>
      </c>
      <c r="AU1209" s="24" t="s">
        <v>158</v>
      </c>
      <c r="AY1209" s="24" t="s">
        <v>150</v>
      </c>
      <c r="BE1209" s="203">
        <f t="shared" si="114"/>
        <v>0</v>
      </c>
      <c r="BF1209" s="203">
        <f t="shared" si="115"/>
        <v>0</v>
      </c>
      <c r="BG1209" s="203">
        <f t="shared" si="116"/>
        <v>0</v>
      </c>
      <c r="BH1209" s="203">
        <f t="shared" si="117"/>
        <v>0</v>
      </c>
      <c r="BI1209" s="203">
        <f t="shared" si="118"/>
        <v>0</v>
      </c>
      <c r="BJ1209" s="24" t="s">
        <v>158</v>
      </c>
      <c r="BK1209" s="203">
        <f t="shared" si="119"/>
        <v>0</v>
      </c>
      <c r="BL1209" s="24" t="s">
        <v>234</v>
      </c>
      <c r="BM1209" s="24" t="s">
        <v>2434</v>
      </c>
    </row>
    <row r="1210" spans="2:65" s="11" customFormat="1" ht="13.5">
      <c r="B1210" s="204"/>
      <c r="C1210" s="205"/>
      <c r="D1210" s="206" t="s">
        <v>160</v>
      </c>
      <c r="E1210" s="207" t="s">
        <v>23</v>
      </c>
      <c r="F1210" s="208" t="s">
        <v>2435</v>
      </c>
      <c r="G1210" s="205"/>
      <c r="H1210" s="209">
        <v>10</v>
      </c>
      <c r="I1210" s="210"/>
      <c r="J1210" s="205"/>
      <c r="K1210" s="205"/>
      <c r="L1210" s="211"/>
      <c r="M1210" s="212"/>
      <c r="N1210" s="213"/>
      <c r="O1210" s="213"/>
      <c r="P1210" s="213"/>
      <c r="Q1210" s="213"/>
      <c r="R1210" s="213"/>
      <c r="S1210" s="213"/>
      <c r="T1210" s="214"/>
      <c r="AT1210" s="215" t="s">
        <v>160</v>
      </c>
      <c r="AU1210" s="215" t="s">
        <v>158</v>
      </c>
      <c r="AV1210" s="11" t="s">
        <v>158</v>
      </c>
      <c r="AW1210" s="11" t="s">
        <v>36</v>
      </c>
      <c r="AX1210" s="11" t="s">
        <v>78</v>
      </c>
      <c r="AY1210" s="215" t="s">
        <v>150</v>
      </c>
    </row>
    <row r="1211" spans="2:65" s="1" customFormat="1" ht="16.5" customHeight="1">
      <c r="B1211" s="42"/>
      <c r="C1211" s="192" t="s">
        <v>2436</v>
      </c>
      <c r="D1211" s="192" t="s">
        <v>152</v>
      </c>
      <c r="E1211" s="193" t="s">
        <v>2437</v>
      </c>
      <c r="F1211" s="194" t="s">
        <v>2438</v>
      </c>
      <c r="G1211" s="195" t="s">
        <v>277</v>
      </c>
      <c r="H1211" s="196">
        <v>7</v>
      </c>
      <c r="I1211" s="197"/>
      <c r="J1211" s="198">
        <f>ROUND(I1211*H1211,2)</f>
        <v>0</v>
      </c>
      <c r="K1211" s="194" t="s">
        <v>156</v>
      </c>
      <c r="L1211" s="62"/>
      <c r="M1211" s="199" t="s">
        <v>23</v>
      </c>
      <c r="N1211" s="200" t="s">
        <v>45</v>
      </c>
      <c r="O1211" s="43"/>
      <c r="P1211" s="201">
        <f>O1211*H1211</f>
        <v>0</v>
      </c>
      <c r="Q1211" s="201">
        <v>0</v>
      </c>
      <c r="R1211" s="201">
        <f>Q1211*H1211</f>
        <v>0</v>
      </c>
      <c r="S1211" s="201">
        <v>1.8E-3</v>
      </c>
      <c r="T1211" s="202">
        <f>S1211*H1211</f>
        <v>1.26E-2</v>
      </c>
      <c r="AR1211" s="24" t="s">
        <v>234</v>
      </c>
      <c r="AT1211" s="24" t="s">
        <v>152</v>
      </c>
      <c r="AU1211" s="24" t="s">
        <v>158</v>
      </c>
      <c r="AY1211" s="24" t="s">
        <v>150</v>
      </c>
      <c r="BE1211" s="203">
        <f>IF(N1211="základní",J1211,0)</f>
        <v>0</v>
      </c>
      <c r="BF1211" s="203">
        <f>IF(N1211="snížená",J1211,0)</f>
        <v>0</v>
      </c>
      <c r="BG1211" s="203">
        <f>IF(N1211="zákl. přenesená",J1211,0)</f>
        <v>0</v>
      </c>
      <c r="BH1211" s="203">
        <f>IF(N1211="sníž. přenesená",J1211,0)</f>
        <v>0</v>
      </c>
      <c r="BI1211" s="203">
        <f>IF(N1211="nulová",J1211,0)</f>
        <v>0</v>
      </c>
      <c r="BJ1211" s="24" t="s">
        <v>158</v>
      </c>
      <c r="BK1211" s="203">
        <f>ROUND(I1211*H1211,2)</f>
        <v>0</v>
      </c>
      <c r="BL1211" s="24" t="s">
        <v>234</v>
      </c>
      <c r="BM1211" s="24" t="s">
        <v>2439</v>
      </c>
    </row>
    <row r="1212" spans="2:65" s="11" customFormat="1" ht="13.5">
      <c r="B1212" s="204"/>
      <c r="C1212" s="205"/>
      <c r="D1212" s="206" t="s">
        <v>160</v>
      </c>
      <c r="E1212" s="207" t="s">
        <v>23</v>
      </c>
      <c r="F1212" s="208" t="s">
        <v>2440</v>
      </c>
      <c r="G1212" s="205"/>
      <c r="H1212" s="209">
        <v>7</v>
      </c>
      <c r="I1212" s="210"/>
      <c r="J1212" s="205"/>
      <c r="K1212" s="205"/>
      <c r="L1212" s="211"/>
      <c r="M1212" s="212"/>
      <c r="N1212" s="213"/>
      <c r="O1212" s="213"/>
      <c r="P1212" s="213"/>
      <c r="Q1212" s="213"/>
      <c r="R1212" s="213"/>
      <c r="S1212" s="213"/>
      <c r="T1212" s="214"/>
      <c r="AT1212" s="215" t="s">
        <v>160</v>
      </c>
      <c r="AU1212" s="215" t="s">
        <v>158</v>
      </c>
      <c r="AV1212" s="11" t="s">
        <v>158</v>
      </c>
      <c r="AW1212" s="11" t="s">
        <v>36</v>
      </c>
      <c r="AX1212" s="11" t="s">
        <v>78</v>
      </c>
      <c r="AY1212" s="215" t="s">
        <v>150</v>
      </c>
    </row>
    <row r="1213" spans="2:65" s="1" customFormat="1" ht="16.5" customHeight="1">
      <c r="B1213" s="42"/>
      <c r="C1213" s="192" t="s">
        <v>2441</v>
      </c>
      <c r="D1213" s="192" t="s">
        <v>152</v>
      </c>
      <c r="E1213" s="193" t="s">
        <v>2442</v>
      </c>
      <c r="F1213" s="194" t="s">
        <v>2443</v>
      </c>
      <c r="G1213" s="195" t="s">
        <v>330</v>
      </c>
      <c r="H1213" s="196">
        <v>6</v>
      </c>
      <c r="I1213" s="197"/>
      <c r="J1213" s="198">
        <f>ROUND(I1213*H1213,2)</f>
        <v>0</v>
      </c>
      <c r="K1213" s="194" t="s">
        <v>23</v>
      </c>
      <c r="L1213" s="62"/>
      <c r="M1213" s="199" t="s">
        <v>23</v>
      </c>
      <c r="N1213" s="200" t="s">
        <v>45</v>
      </c>
      <c r="O1213" s="43"/>
      <c r="P1213" s="201">
        <f>O1213*H1213</f>
        <v>0</v>
      </c>
      <c r="Q1213" s="201">
        <v>0</v>
      </c>
      <c r="R1213" s="201">
        <f>Q1213*H1213</f>
        <v>0</v>
      </c>
      <c r="S1213" s="201">
        <v>0</v>
      </c>
      <c r="T1213" s="202">
        <f>S1213*H1213</f>
        <v>0</v>
      </c>
      <c r="AR1213" s="24" t="s">
        <v>234</v>
      </c>
      <c r="AT1213" s="24" t="s">
        <v>152</v>
      </c>
      <c r="AU1213" s="24" t="s">
        <v>158</v>
      </c>
      <c r="AY1213" s="24" t="s">
        <v>150</v>
      </c>
      <c r="BE1213" s="203">
        <f>IF(N1213="základní",J1213,0)</f>
        <v>0</v>
      </c>
      <c r="BF1213" s="203">
        <f>IF(N1213="snížená",J1213,0)</f>
        <v>0</v>
      </c>
      <c r="BG1213" s="203">
        <f>IF(N1213="zákl. přenesená",J1213,0)</f>
        <v>0</v>
      </c>
      <c r="BH1213" s="203">
        <f>IF(N1213="sníž. přenesená",J1213,0)</f>
        <v>0</v>
      </c>
      <c r="BI1213" s="203">
        <f>IF(N1213="nulová",J1213,0)</f>
        <v>0</v>
      </c>
      <c r="BJ1213" s="24" t="s">
        <v>158</v>
      </c>
      <c r="BK1213" s="203">
        <f>ROUND(I1213*H1213,2)</f>
        <v>0</v>
      </c>
      <c r="BL1213" s="24" t="s">
        <v>234</v>
      </c>
      <c r="BM1213" s="24" t="s">
        <v>2444</v>
      </c>
    </row>
    <row r="1214" spans="2:65" s="1" customFormat="1" ht="16.5" customHeight="1">
      <c r="B1214" s="42"/>
      <c r="C1214" s="192" t="s">
        <v>2445</v>
      </c>
      <c r="D1214" s="192" t="s">
        <v>152</v>
      </c>
      <c r="E1214" s="193" t="s">
        <v>2446</v>
      </c>
      <c r="F1214" s="194" t="s">
        <v>2447</v>
      </c>
      <c r="G1214" s="195" t="s">
        <v>277</v>
      </c>
      <c r="H1214" s="196">
        <v>2</v>
      </c>
      <c r="I1214" s="197"/>
      <c r="J1214" s="198">
        <f>ROUND(I1214*H1214,2)</f>
        <v>0</v>
      </c>
      <c r="K1214" s="194" t="s">
        <v>156</v>
      </c>
      <c r="L1214" s="62"/>
      <c r="M1214" s="199" t="s">
        <v>23</v>
      </c>
      <c r="N1214" s="200" t="s">
        <v>45</v>
      </c>
      <c r="O1214" s="43"/>
      <c r="P1214" s="201">
        <f>O1214*H1214</f>
        <v>0</v>
      </c>
      <c r="Q1214" s="201">
        <v>0</v>
      </c>
      <c r="R1214" s="201">
        <f>Q1214*H1214</f>
        <v>0</v>
      </c>
      <c r="S1214" s="201">
        <v>0</v>
      </c>
      <c r="T1214" s="202">
        <f>S1214*H1214</f>
        <v>0</v>
      </c>
      <c r="AR1214" s="24" t="s">
        <v>234</v>
      </c>
      <c r="AT1214" s="24" t="s">
        <v>152</v>
      </c>
      <c r="AU1214" s="24" t="s">
        <v>158</v>
      </c>
      <c r="AY1214" s="24" t="s">
        <v>150</v>
      </c>
      <c r="BE1214" s="203">
        <f>IF(N1214="základní",J1214,0)</f>
        <v>0</v>
      </c>
      <c r="BF1214" s="203">
        <f>IF(N1214="snížená",J1214,0)</f>
        <v>0</v>
      </c>
      <c r="BG1214" s="203">
        <f>IF(N1214="zákl. přenesená",J1214,0)</f>
        <v>0</v>
      </c>
      <c r="BH1214" s="203">
        <f>IF(N1214="sníž. přenesená",J1214,0)</f>
        <v>0</v>
      </c>
      <c r="BI1214" s="203">
        <f>IF(N1214="nulová",J1214,0)</f>
        <v>0</v>
      </c>
      <c r="BJ1214" s="24" t="s">
        <v>158</v>
      </c>
      <c r="BK1214" s="203">
        <f>ROUND(I1214*H1214,2)</f>
        <v>0</v>
      </c>
      <c r="BL1214" s="24" t="s">
        <v>234</v>
      </c>
      <c r="BM1214" s="24" t="s">
        <v>2448</v>
      </c>
    </row>
    <row r="1215" spans="2:65" s="11" customFormat="1" ht="13.5">
      <c r="B1215" s="204"/>
      <c r="C1215" s="205"/>
      <c r="D1215" s="206" t="s">
        <v>160</v>
      </c>
      <c r="E1215" s="207" t="s">
        <v>23</v>
      </c>
      <c r="F1215" s="208" t="s">
        <v>2449</v>
      </c>
      <c r="G1215" s="205"/>
      <c r="H1215" s="209">
        <v>2</v>
      </c>
      <c r="I1215" s="210"/>
      <c r="J1215" s="205"/>
      <c r="K1215" s="205"/>
      <c r="L1215" s="211"/>
      <c r="M1215" s="212"/>
      <c r="N1215" s="213"/>
      <c r="O1215" s="213"/>
      <c r="P1215" s="213"/>
      <c r="Q1215" s="213"/>
      <c r="R1215" s="213"/>
      <c r="S1215" s="213"/>
      <c r="T1215" s="214"/>
      <c r="AT1215" s="215" t="s">
        <v>160</v>
      </c>
      <c r="AU1215" s="215" t="s">
        <v>158</v>
      </c>
      <c r="AV1215" s="11" t="s">
        <v>158</v>
      </c>
      <c r="AW1215" s="11" t="s">
        <v>36</v>
      </c>
      <c r="AX1215" s="11" t="s">
        <v>78</v>
      </c>
      <c r="AY1215" s="215" t="s">
        <v>150</v>
      </c>
    </row>
    <row r="1216" spans="2:65" s="1" customFormat="1" ht="16.5" customHeight="1">
      <c r="B1216" s="42"/>
      <c r="C1216" s="237" t="s">
        <v>2450</v>
      </c>
      <c r="D1216" s="237" t="s">
        <v>228</v>
      </c>
      <c r="E1216" s="238" t="s">
        <v>2451</v>
      </c>
      <c r="F1216" s="239" t="s">
        <v>2452</v>
      </c>
      <c r="G1216" s="240" t="s">
        <v>277</v>
      </c>
      <c r="H1216" s="241">
        <v>2</v>
      </c>
      <c r="I1216" s="242"/>
      <c r="J1216" s="243">
        <f>ROUND(I1216*H1216,2)</f>
        <v>0</v>
      </c>
      <c r="K1216" s="239" t="s">
        <v>156</v>
      </c>
      <c r="L1216" s="244"/>
      <c r="M1216" s="245" t="s">
        <v>23</v>
      </c>
      <c r="N1216" s="246" t="s">
        <v>45</v>
      </c>
      <c r="O1216" s="43"/>
      <c r="P1216" s="201">
        <f>O1216*H1216</f>
        <v>0</v>
      </c>
      <c r="Q1216" s="201">
        <v>1.8500000000000001E-3</v>
      </c>
      <c r="R1216" s="201">
        <f>Q1216*H1216</f>
        <v>3.7000000000000002E-3</v>
      </c>
      <c r="S1216" s="201">
        <v>0</v>
      </c>
      <c r="T1216" s="202">
        <f>S1216*H1216</f>
        <v>0</v>
      </c>
      <c r="AR1216" s="24" t="s">
        <v>312</v>
      </c>
      <c r="AT1216" s="24" t="s">
        <v>228</v>
      </c>
      <c r="AU1216" s="24" t="s">
        <v>158</v>
      </c>
      <c r="AY1216" s="24" t="s">
        <v>150</v>
      </c>
      <c r="BE1216" s="203">
        <f>IF(N1216="základní",J1216,0)</f>
        <v>0</v>
      </c>
      <c r="BF1216" s="203">
        <f>IF(N1216="snížená",J1216,0)</f>
        <v>0</v>
      </c>
      <c r="BG1216" s="203">
        <f>IF(N1216="zákl. přenesená",J1216,0)</f>
        <v>0</v>
      </c>
      <c r="BH1216" s="203">
        <f>IF(N1216="sníž. přenesená",J1216,0)</f>
        <v>0</v>
      </c>
      <c r="BI1216" s="203">
        <f>IF(N1216="nulová",J1216,0)</f>
        <v>0</v>
      </c>
      <c r="BJ1216" s="24" t="s">
        <v>158</v>
      </c>
      <c r="BK1216" s="203">
        <f>ROUND(I1216*H1216,2)</f>
        <v>0</v>
      </c>
      <c r="BL1216" s="24" t="s">
        <v>234</v>
      </c>
      <c r="BM1216" s="24" t="s">
        <v>2453</v>
      </c>
    </row>
    <row r="1217" spans="2:65" s="1" customFormat="1" ht="51" customHeight="1">
      <c r="B1217" s="42"/>
      <c r="C1217" s="192" t="s">
        <v>2454</v>
      </c>
      <c r="D1217" s="192" t="s">
        <v>152</v>
      </c>
      <c r="E1217" s="193" t="s">
        <v>2455</v>
      </c>
      <c r="F1217" s="194" t="s">
        <v>2456</v>
      </c>
      <c r="G1217" s="195" t="s">
        <v>277</v>
      </c>
      <c r="H1217" s="196">
        <v>1</v>
      </c>
      <c r="I1217" s="197"/>
      <c r="J1217" s="198">
        <f>ROUND(I1217*H1217,2)</f>
        <v>0</v>
      </c>
      <c r="K1217" s="194" t="s">
        <v>23</v>
      </c>
      <c r="L1217" s="62"/>
      <c r="M1217" s="199" t="s">
        <v>23</v>
      </c>
      <c r="N1217" s="200" t="s">
        <v>45</v>
      </c>
      <c r="O1217" s="43"/>
      <c r="P1217" s="201">
        <f>O1217*H1217</f>
        <v>0</v>
      </c>
      <c r="Q1217" s="201">
        <v>0</v>
      </c>
      <c r="R1217" s="201">
        <f>Q1217*H1217</f>
        <v>0</v>
      </c>
      <c r="S1217" s="201">
        <v>0</v>
      </c>
      <c r="T1217" s="202">
        <f>S1217*H1217</f>
        <v>0</v>
      </c>
      <c r="AR1217" s="24" t="s">
        <v>234</v>
      </c>
      <c r="AT1217" s="24" t="s">
        <v>152</v>
      </c>
      <c r="AU1217" s="24" t="s">
        <v>158</v>
      </c>
      <c r="AY1217" s="24" t="s">
        <v>150</v>
      </c>
      <c r="BE1217" s="203">
        <f>IF(N1217="základní",J1217,0)</f>
        <v>0</v>
      </c>
      <c r="BF1217" s="203">
        <f>IF(N1217="snížená",J1217,0)</f>
        <v>0</v>
      </c>
      <c r="BG1217" s="203">
        <f>IF(N1217="zákl. přenesená",J1217,0)</f>
        <v>0</v>
      </c>
      <c r="BH1217" s="203">
        <f>IF(N1217="sníž. přenesená",J1217,0)</f>
        <v>0</v>
      </c>
      <c r="BI1217" s="203">
        <f>IF(N1217="nulová",J1217,0)</f>
        <v>0</v>
      </c>
      <c r="BJ1217" s="24" t="s">
        <v>158</v>
      </c>
      <c r="BK1217" s="203">
        <f>ROUND(I1217*H1217,2)</f>
        <v>0</v>
      </c>
      <c r="BL1217" s="24" t="s">
        <v>234</v>
      </c>
      <c r="BM1217" s="24" t="s">
        <v>2457</v>
      </c>
    </row>
    <row r="1218" spans="2:65" s="1" customFormat="1" ht="51" customHeight="1">
      <c r="B1218" s="42"/>
      <c r="C1218" s="192" t="s">
        <v>2458</v>
      </c>
      <c r="D1218" s="192" t="s">
        <v>152</v>
      </c>
      <c r="E1218" s="193" t="s">
        <v>2459</v>
      </c>
      <c r="F1218" s="194" t="s">
        <v>2460</v>
      </c>
      <c r="G1218" s="195" t="s">
        <v>277</v>
      </c>
      <c r="H1218" s="196">
        <v>1</v>
      </c>
      <c r="I1218" s="197"/>
      <c r="J1218" s="198">
        <f>ROUND(I1218*H1218,2)</f>
        <v>0</v>
      </c>
      <c r="K1218" s="194" t="s">
        <v>23</v>
      </c>
      <c r="L1218" s="62"/>
      <c r="M1218" s="199" t="s">
        <v>23</v>
      </c>
      <c r="N1218" s="200" t="s">
        <v>45</v>
      </c>
      <c r="O1218" s="43"/>
      <c r="P1218" s="201">
        <f>O1218*H1218</f>
        <v>0</v>
      </c>
      <c r="Q1218" s="201">
        <v>0</v>
      </c>
      <c r="R1218" s="201">
        <f>Q1218*H1218</f>
        <v>0</v>
      </c>
      <c r="S1218" s="201">
        <v>0</v>
      </c>
      <c r="T1218" s="202">
        <f>S1218*H1218</f>
        <v>0</v>
      </c>
      <c r="AR1218" s="24" t="s">
        <v>234</v>
      </c>
      <c r="AT1218" s="24" t="s">
        <v>152</v>
      </c>
      <c r="AU1218" s="24" t="s">
        <v>158</v>
      </c>
      <c r="AY1218" s="24" t="s">
        <v>150</v>
      </c>
      <c r="BE1218" s="203">
        <f>IF(N1218="základní",J1218,0)</f>
        <v>0</v>
      </c>
      <c r="BF1218" s="203">
        <f>IF(N1218="snížená",J1218,0)</f>
        <v>0</v>
      </c>
      <c r="BG1218" s="203">
        <f>IF(N1218="zákl. přenesená",J1218,0)</f>
        <v>0</v>
      </c>
      <c r="BH1218" s="203">
        <f>IF(N1218="sníž. přenesená",J1218,0)</f>
        <v>0</v>
      </c>
      <c r="BI1218" s="203">
        <f>IF(N1218="nulová",J1218,0)</f>
        <v>0</v>
      </c>
      <c r="BJ1218" s="24" t="s">
        <v>158</v>
      </c>
      <c r="BK1218" s="203">
        <f>ROUND(I1218*H1218,2)</f>
        <v>0</v>
      </c>
      <c r="BL1218" s="24" t="s">
        <v>234</v>
      </c>
      <c r="BM1218" s="24" t="s">
        <v>2461</v>
      </c>
    </row>
    <row r="1219" spans="2:65" s="1" customFormat="1" ht="38.25" customHeight="1">
      <c r="B1219" s="42"/>
      <c r="C1219" s="192" t="s">
        <v>2462</v>
      </c>
      <c r="D1219" s="192" t="s">
        <v>152</v>
      </c>
      <c r="E1219" s="193" t="s">
        <v>2463</v>
      </c>
      <c r="F1219" s="194" t="s">
        <v>2464</v>
      </c>
      <c r="G1219" s="195" t="s">
        <v>277</v>
      </c>
      <c r="H1219" s="196">
        <v>1</v>
      </c>
      <c r="I1219" s="197"/>
      <c r="J1219" s="198">
        <f>ROUND(I1219*H1219,2)</f>
        <v>0</v>
      </c>
      <c r="K1219" s="194" t="s">
        <v>156</v>
      </c>
      <c r="L1219" s="62"/>
      <c r="M1219" s="199" t="s">
        <v>23</v>
      </c>
      <c r="N1219" s="200" t="s">
        <v>45</v>
      </c>
      <c r="O1219" s="43"/>
      <c r="P1219" s="201">
        <f>O1219*H1219</f>
        <v>0</v>
      </c>
      <c r="Q1219" s="201">
        <v>0</v>
      </c>
      <c r="R1219" s="201">
        <f>Q1219*H1219</f>
        <v>0</v>
      </c>
      <c r="S1219" s="201">
        <v>0</v>
      </c>
      <c r="T1219" s="202">
        <f>S1219*H1219</f>
        <v>0</v>
      </c>
      <c r="AR1219" s="24" t="s">
        <v>234</v>
      </c>
      <c r="AT1219" s="24" t="s">
        <v>152</v>
      </c>
      <c r="AU1219" s="24" t="s">
        <v>158</v>
      </c>
      <c r="AY1219" s="24" t="s">
        <v>150</v>
      </c>
      <c r="BE1219" s="203">
        <f>IF(N1219="základní",J1219,0)</f>
        <v>0</v>
      </c>
      <c r="BF1219" s="203">
        <f>IF(N1219="snížená",J1219,0)</f>
        <v>0</v>
      </c>
      <c r="BG1219" s="203">
        <f>IF(N1219="zákl. přenesená",J1219,0)</f>
        <v>0</v>
      </c>
      <c r="BH1219" s="203">
        <f>IF(N1219="sníž. přenesená",J1219,0)</f>
        <v>0</v>
      </c>
      <c r="BI1219" s="203">
        <f>IF(N1219="nulová",J1219,0)</f>
        <v>0</v>
      </c>
      <c r="BJ1219" s="24" t="s">
        <v>158</v>
      </c>
      <c r="BK1219" s="203">
        <f>ROUND(I1219*H1219,2)</f>
        <v>0</v>
      </c>
      <c r="BL1219" s="24" t="s">
        <v>234</v>
      </c>
      <c r="BM1219" s="24" t="s">
        <v>2465</v>
      </c>
    </row>
    <row r="1220" spans="2:65" s="1" customFormat="1" ht="16.5" customHeight="1">
      <c r="B1220" s="42"/>
      <c r="C1220" s="192" t="s">
        <v>2466</v>
      </c>
      <c r="D1220" s="192" t="s">
        <v>152</v>
      </c>
      <c r="E1220" s="193" t="s">
        <v>2467</v>
      </c>
      <c r="F1220" s="194" t="s">
        <v>2468</v>
      </c>
      <c r="G1220" s="195" t="s">
        <v>1401</v>
      </c>
      <c r="H1220" s="258"/>
      <c r="I1220" s="197"/>
      <c r="J1220" s="198">
        <f>ROUND(I1220*H1220,2)</f>
        <v>0</v>
      </c>
      <c r="K1220" s="194" t="s">
        <v>156</v>
      </c>
      <c r="L1220" s="62"/>
      <c r="M1220" s="199" t="s">
        <v>23</v>
      </c>
      <c r="N1220" s="200" t="s">
        <v>45</v>
      </c>
      <c r="O1220" s="43"/>
      <c r="P1220" s="201">
        <f>O1220*H1220</f>
        <v>0</v>
      </c>
      <c r="Q1220" s="201">
        <v>0</v>
      </c>
      <c r="R1220" s="201">
        <f>Q1220*H1220</f>
        <v>0</v>
      </c>
      <c r="S1220" s="201">
        <v>0</v>
      </c>
      <c r="T1220" s="202">
        <f>S1220*H1220</f>
        <v>0</v>
      </c>
      <c r="AR1220" s="24" t="s">
        <v>234</v>
      </c>
      <c r="AT1220" s="24" t="s">
        <v>152</v>
      </c>
      <c r="AU1220" s="24" t="s">
        <v>158</v>
      </c>
      <c r="AY1220" s="24" t="s">
        <v>150</v>
      </c>
      <c r="BE1220" s="203">
        <f>IF(N1220="základní",J1220,0)</f>
        <v>0</v>
      </c>
      <c r="BF1220" s="203">
        <f>IF(N1220="snížená",J1220,0)</f>
        <v>0</v>
      </c>
      <c r="BG1220" s="203">
        <f>IF(N1220="zákl. přenesená",J1220,0)</f>
        <v>0</v>
      </c>
      <c r="BH1220" s="203">
        <f>IF(N1220="sníž. přenesená",J1220,0)</f>
        <v>0</v>
      </c>
      <c r="BI1220" s="203">
        <f>IF(N1220="nulová",J1220,0)</f>
        <v>0</v>
      </c>
      <c r="BJ1220" s="24" t="s">
        <v>158</v>
      </c>
      <c r="BK1220" s="203">
        <f>ROUND(I1220*H1220,2)</f>
        <v>0</v>
      </c>
      <c r="BL1220" s="24" t="s">
        <v>234</v>
      </c>
      <c r="BM1220" s="24" t="s">
        <v>2469</v>
      </c>
    </row>
    <row r="1221" spans="2:65" s="10" customFormat="1" ht="29.85" customHeight="1">
      <c r="B1221" s="176"/>
      <c r="C1221" s="177"/>
      <c r="D1221" s="178" t="s">
        <v>72</v>
      </c>
      <c r="E1221" s="190" t="s">
        <v>2470</v>
      </c>
      <c r="F1221" s="190" t="s">
        <v>2471</v>
      </c>
      <c r="G1221" s="177"/>
      <c r="H1221" s="177"/>
      <c r="I1221" s="180"/>
      <c r="J1221" s="191">
        <f>BK1221</f>
        <v>0</v>
      </c>
      <c r="K1221" s="177"/>
      <c r="L1221" s="182"/>
      <c r="M1221" s="183"/>
      <c r="N1221" s="184"/>
      <c r="O1221" s="184"/>
      <c r="P1221" s="185">
        <f>SUM(P1222:P1249)</f>
        <v>0</v>
      </c>
      <c r="Q1221" s="184"/>
      <c r="R1221" s="185">
        <f>SUM(R1222:R1249)</f>
        <v>0.59575600000000006</v>
      </c>
      <c r="S1221" s="184"/>
      <c r="T1221" s="186">
        <f>SUM(T1222:T1249)</f>
        <v>0.17358000000000001</v>
      </c>
      <c r="AR1221" s="187" t="s">
        <v>158</v>
      </c>
      <c r="AT1221" s="188" t="s">
        <v>72</v>
      </c>
      <c r="AU1221" s="188" t="s">
        <v>78</v>
      </c>
      <c r="AY1221" s="187" t="s">
        <v>150</v>
      </c>
      <c r="BK1221" s="189">
        <f>SUM(BK1222:BK1249)</f>
        <v>0</v>
      </c>
    </row>
    <row r="1222" spans="2:65" s="1" customFormat="1" ht="25.5" customHeight="1">
      <c r="B1222" s="42"/>
      <c r="C1222" s="192" t="s">
        <v>2472</v>
      </c>
      <c r="D1222" s="192" t="s">
        <v>152</v>
      </c>
      <c r="E1222" s="193" t="s">
        <v>2473</v>
      </c>
      <c r="F1222" s="194" t="s">
        <v>2474</v>
      </c>
      <c r="G1222" s="195" t="s">
        <v>277</v>
      </c>
      <c r="H1222" s="196">
        <v>1</v>
      </c>
      <c r="I1222" s="197"/>
      <c r="J1222" s="198">
        <f>ROUND(I1222*H1222,2)</f>
        <v>0</v>
      </c>
      <c r="K1222" s="194" t="s">
        <v>156</v>
      </c>
      <c r="L1222" s="62"/>
      <c r="M1222" s="199" t="s">
        <v>23</v>
      </c>
      <c r="N1222" s="200" t="s">
        <v>45</v>
      </c>
      <c r="O1222" s="43"/>
      <c r="P1222" s="201">
        <f>O1222*H1222</f>
        <v>0</v>
      </c>
      <c r="Q1222" s="201">
        <v>0</v>
      </c>
      <c r="R1222" s="201">
        <f>Q1222*H1222</f>
        <v>0</v>
      </c>
      <c r="S1222" s="201">
        <v>0</v>
      </c>
      <c r="T1222" s="202">
        <f>S1222*H1222</f>
        <v>0</v>
      </c>
      <c r="AR1222" s="24" t="s">
        <v>234</v>
      </c>
      <c r="AT1222" s="24" t="s">
        <v>152</v>
      </c>
      <c r="AU1222" s="24" t="s">
        <v>158</v>
      </c>
      <c r="AY1222" s="24" t="s">
        <v>150</v>
      </c>
      <c r="BE1222" s="203">
        <f>IF(N1222="základní",J1222,0)</f>
        <v>0</v>
      </c>
      <c r="BF1222" s="203">
        <f>IF(N1222="snížená",J1222,0)</f>
        <v>0</v>
      </c>
      <c r="BG1222" s="203">
        <f>IF(N1222="zákl. přenesená",J1222,0)</f>
        <v>0</v>
      </c>
      <c r="BH1222" s="203">
        <f>IF(N1222="sníž. přenesená",J1222,0)</f>
        <v>0</v>
      </c>
      <c r="BI1222" s="203">
        <f>IF(N1222="nulová",J1222,0)</f>
        <v>0</v>
      </c>
      <c r="BJ1222" s="24" t="s">
        <v>158</v>
      </c>
      <c r="BK1222" s="203">
        <f>ROUND(I1222*H1222,2)</f>
        <v>0</v>
      </c>
      <c r="BL1222" s="24" t="s">
        <v>234</v>
      </c>
      <c r="BM1222" s="24" t="s">
        <v>2475</v>
      </c>
    </row>
    <row r="1223" spans="2:65" s="1" customFormat="1" ht="25.5" customHeight="1">
      <c r="B1223" s="42"/>
      <c r="C1223" s="192" t="s">
        <v>2476</v>
      </c>
      <c r="D1223" s="192" t="s">
        <v>152</v>
      </c>
      <c r="E1223" s="193" t="s">
        <v>2477</v>
      </c>
      <c r="F1223" s="194" t="s">
        <v>2478</v>
      </c>
      <c r="G1223" s="195" t="s">
        <v>172</v>
      </c>
      <c r="H1223" s="196">
        <v>5.351</v>
      </c>
      <c r="I1223" s="197"/>
      <c r="J1223" s="198">
        <f>ROUND(I1223*H1223,2)</f>
        <v>0</v>
      </c>
      <c r="K1223" s="194" t="s">
        <v>23</v>
      </c>
      <c r="L1223" s="62"/>
      <c r="M1223" s="199" t="s">
        <v>23</v>
      </c>
      <c r="N1223" s="200" t="s">
        <v>45</v>
      </c>
      <c r="O1223" s="43"/>
      <c r="P1223" s="201">
        <f>O1223*H1223</f>
        <v>0</v>
      </c>
      <c r="Q1223" s="201">
        <v>0</v>
      </c>
      <c r="R1223" s="201">
        <f>Q1223*H1223</f>
        <v>0</v>
      </c>
      <c r="S1223" s="201">
        <v>0</v>
      </c>
      <c r="T1223" s="202">
        <f>S1223*H1223</f>
        <v>0</v>
      </c>
      <c r="AR1223" s="24" t="s">
        <v>234</v>
      </c>
      <c r="AT1223" s="24" t="s">
        <v>152</v>
      </c>
      <c r="AU1223" s="24" t="s">
        <v>158</v>
      </c>
      <c r="AY1223" s="24" t="s">
        <v>150</v>
      </c>
      <c r="BE1223" s="203">
        <f>IF(N1223="základní",J1223,0)</f>
        <v>0</v>
      </c>
      <c r="BF1223" s="203">
        <f>IF(N1223="snížená",J1223,0)</f>
        <v>0</v>
      </c>
      <c r="BG1223" s="203">
        <f>IF(N1223="zákl. přenesená",J1223,0)</f>
        <v>0</v>
      </c>
      <c r="BH1223" s="203">
        <f>IF(N1223="sníž. přenesená",J1223,0)</f>
        <v>0</v>
      </c>
      <c r="BI1223" s="203">
        <f>IF(N1223="nulová",J1223,0)</f>
        <v>0</v>
      </c>
      <c r="BJ1223" s="24" t="s">
        <v>158</v>
      </c>
      <c r="BK1223" s="203">
        <f>ROUND(I1223*H1223,2)</f>
        <v>0</v>
      </c>
      <c r="BL1223" s="24" t="s">
        <v>234</v>
      </c>
      <c r="BM1223" s="24" t="s">
        <v>2479</v>
      </c>
    </row>
    <row r="1224" spans="2:65" s="11" customFormat="1" ht="13.5">
      <c r="B1224" s="204"/>
      <c r="C1224" s="205"/>
      <c r="D1224" s="206" t="s">
        <v>160</v>
      </c>
      <c r="E1224" s="207" t="s">
        <v>23</v>
      </c>
      <c r="F1224" s="208" t="s">
        <v>1448</v>
      </c>
      <c r="G1224" s="205"/>
      <c r="H1224" s="209">
        <v>5.351</v>
      </c>
      <c r="I1224" s="210"/>
      <c r="J1224" s="205"/>
      <c r="K1224" s="205"/>
      <c r="L1224" s="211"/>
      <c r="M1224" s="212"/>
      <c r="N1224" s="213"/>
      <c r="O1224" s="213"/>
      <c r="P1224" s="213"/>
      <c r="Q1224" s="213"/>
      <c r="R1224" s="213"/>
      <c r="S1224" s="213"/>
      <c r="T1224" s="214"/>
      <c r="AT1224" s="215" t="s">
        <v>160</v>
      </c>
      <c r="AU1224" s="215" t="s">
        <v>158</v>
      </c>
      <c r="AV1224" s="11" t="s">
        <v>158</v>
      </c>
      <c r="AW1224" s="11" t="s">
        <v>36</v>
      </c>
      <c r="AX1224" s="11" t="s">
        <v>78</v>
      </c>
      <c r="AY1224" s="215" t="s">
        <v>150</v>
      </c>
    </row>
    <row r="1225" spans="2:65" s="1" customFormat="1" ht="38.25" customHeight="1">
      <c r="B1225" s="42"/>
      <c r="C1225" s="192" t="s">
        <v>2480</v>
      </c>
      <c r="D1225" s="192" t="s">
        <v>152</v>
      </c>
      <c r="E1225" s="193" t="s">
        <v>2481</v>
      </c>
      <c r="F1225" s="194" t="s">
        <v>2482</v>
      </c>
      <c r="G1225" s="195" t="s">
        <v>172</v>
      </c>
      <c r="H1225" s="196">
        <v>66.367000000000004</v>
      </c>
      <c r="I1225" s="197"/>
      <c r="J1225" s="198">
        <f>ROUND(I1225*H1225,2)</f>
        <v>0</v>
      </c>
      <c r="K1225" s="194" t="s">
        <v>23</v>
      </c>
      <c r="L1225" s="62"/>
      <c r="M1225" s="199" t="s">
        <v>23</v>
      </c>
      <c r="N1225" s="200" t="s">
        <v>45</v>
      </c>
      <c r="O1225" s="43"/>
      <c r="P1225" s="201">
        <f>O1225*H1225</f>
        <v>0</v>
      </c>
      <c r="Q1225" s="201">
        <v>8.0000000000000002E-3</v>
      </c>
      <c r="R1225" s="201">
        <f>Q1225*H1225</f>
        <v>0.53093600000000007</v>
      </c>
      <c r="S1225" s="201">
        <v>0</v>
      </c>
      <c r="T1225" s="202">
        <f>S1225*H1225</f>
        <v>0</v>
      </c>
      <c r="AR1225" s="24" t="s">
        <v>234</v>
      </c>
      <c r="AT1225" s="24" t="s">
        <v>152</v>
      </c>
      <c r="AU1225" s="24" t="s">
        <v>158</v>
      </c>
      <c r="AY1225" s="24" t="s">
        <v>150</v>
      </c>
      <c r="BE1225" s="203">
        <f>IF(N1225="základní",J1225,0)</f>
        <v>0</v>
      </c>
      <c r="BF1225" s="203">
        <f>IF(N1225="snížená",J1225,0)</f>
        <v>0</v>
      </c>
      <c r="BG1225" s="203">
        <f>IF(N1225="zákl. přenesená",J1225,0)</f>
        <v>0</v>
      </c>
      <c r="BH1225" s="203">
        <f>IF(N1225="sníž. přenesená",J1225,0)</f>
        <v>0</v>
      </c>
      <c r="BI1225" s="203">
        <f>IF(N1225="nulová",J1225,0)</f>
        <v>0</v>
      </c>
      <c r="BJ1225" s="24" t="s">
        <v>158</v>
      </c>
      <c r="BK1225" s="203">
        <f>ROUND(I1225*H1225,2)</f>
        <v>0</v>
      </c>
      <c r="BL1225" s="24" t="s">
        <v>234</v>
      </c>
      <c r="BM1225" s="24" t="s">
        <v>2483</v>
      </c>
    </row>
    <row r="1226" spans="2:65" s="11" customFormat="1" ht="13.5">
      <c r="B1226" s="204"/>
      <c r="C1226" s="205"/>
      <c r="D1226" s="206" t="s">
        <v>160</v>
      </c>
      <c r="E1226" s="207" t="s">
        <v>23</v>
      </c>
      <c r="F1226" s="208" t="s">
        <v>2484</v>
      </c>
      <c r="G1226" s="205"/>
      <c r="H1226" s="209">
        <v>121.06</v>
      </c>
      <c r="I1226" s="210"/>
      <c r="J1226" s="205"/>
      <c r="K1226" s="205"/>
      <c r="L1226" s="211"/>
      <c r="M1226" s="212"/>
      <c r="N1226" s="213"/>
      <c r="O1226" s="213"/>
      <c r="P1226" s="213"/>
      <c r="Q1226" s="213"/>
      <c r="R1226" s="213"/>
      <c r="S1226" s="213"/>
      <c r="T1226" s="214"/>
      <c r="AT1226" s="215" t="s">
        <v>160</v>
      </c>
      <c r="AU1226" s="215" t="s">
        <v>158</v>
      </c>
      <c r="AV1226" s="11" t="s">
        <v>158</v>
      </c>
      <c r="AW1226" s="11" t="s">
        <v>36</v>
      </c>
      <c r="AX1226" s="11" t="s">
        <v>73</v>
      </c>
      <c r="AY1226" s="215" t="s">
        <v>150</v>
      </c>
    </row>
    <row r="1227" spans="2:65" s="11" customFormat="1" ht="13.5">
      <c r="B1227" s="204"/>
      <c r="C1227" s="205"/>
      <c r="D1227" s="206" t="s">
        <v>160</v>
      </c>
      <c r="E1227" s="207" t="s">
        <v>23</v>
      </c>
      <c r="F1227" s="208" t="s">
        <v>2485</v>
      </c>
      <c r="G1227" s="205"/>
      <c r="H1227" s="209">
        <v>-54.692999999999998</v>
      </c>
      <c r="I1227" s="210"/>
      <c r="J1227" s="205"/>
      <c r="K1227" s="205"/>
      <c r="L1227" s="211"/>
      <c r="M1227" s="212"/>
      <c r="N1227" s="213"/>
      <c r="O1227" s="213"/>
      <c r="P1227" s="213"/>
      <c r="Q1227" s="213"/>
      <c r="R1227" s="213"/>
      <c r="S1227" s="213"/>
      <c r="T1227" s="214"/>
      <c r="AT1227" s="215" t="s">
        <v>160</v>
      </c>
      <c r="AU1227" s="215" t="s">
        <v>158</v>
      </c>
      <c r="AV1227" s="11" t="s">
        <v>158</v>
      </c>
      <c r="AW1227" s="11" t="s">
        <v>36</v>
      </c>
      <c r="AX1227" s="11" t="s">
        <v>73</v>
      </c>
      <c r="AY1227" s="215" t="s">
        <v>150</v>
      </c>
    </row>
    <row r="1228" spans="2:65" s="12" customFormat="1" ht="13.5">
      <c r="B1228" s="216"/>
      <c r="C1228" s="217"/>
      <c r="D1228" s="206" t="s">
        <v>160</v>
      </c>
      <c r="E1228" s="218" t="s">
        <v>23</v>
      </c>
      <c r="F1228" s="219" t="s">
        <v>163</v>
      </c>
      <c r="G1228" s="217"/>
      <c r="H1228" s="220">
        <v>66.367000000000004</v>
      </c>
      <c r="I1228" s="221"/>
      <c r="J1228" s="217"/>
      <c r="K1228" s="217"/>
      <c r="L1228" s="222"/>
      <c r="M1228" s="223"/>
      <c r="N1228" s="224"/>
      <c r="O1228" s="224"/>
      <c r="P1228" s="224"/>
      <c r="Q1228" s="224"/>
      <c r="R1228" s="224"/>
      <c r="S1228" s="224"/>
      <c r="T1228" s="225"/>
      <c r="AT1228" s="226" t="s">
        <v>160</v>
      </c>
      <c r="AU1228" s="226" t="s">
        <v>158</v>
      </c>
      <c r="AV1228" s="12" t="s">
        <v>157</v>
      </c>
      <c r="AW1228" s="12" t="s">
        <v>36</v>
      </c>
      <c r="AX1228" s="12" t="s">
        <v>78</v>
      </c>
      <c r="AY1228" s="226" t="s">
        <v>150</v>
      </c>
    </row>
    <row r="1229" spans="2:65" s="1" customFormat="1" ht="38.25" customHeight="1">
      <c r="B1229" s="42"/>
      <c r="C1229" s="192" t="s">
        <v>2486</v>
      </c>
      <c r="D1229" s="192" t="s">
        <v>152</v>
      </c>
      <c r="E1229" s="193" t="s">
        <v>2487</v>
      </c>
      <c r="F1229" s="194" t="s">
        <v>2488</v>
      </c>
      <c r="G1229" s="195" t="s">
        <v>330</v>
      </c>
      <c r="H1229" s="196">
        <v>35.9</v>
      </c>
      <c r="I1229" s="197"/>
      <c r="J1229" s="198">
        <f>ROUND(I1229*H1229,2)</f>
        <v>0</v>
      </c>
      <c r="K1229" s="194" t="s">
        <v>23</v>
      </c>
      <c r="L1229" s="62"/>
      <c r="M1229" s="199" t="s">
        <v>23</v>
      </c>
      <c r="N1229" s="200" t="s">
        <v>45</v>
      </c>
      <c r="O1229" s="43"/>
      <c r="P1229" s="201">
        <f>O1229*H1229</f>
        <v>0</v>
      </c>
      <c r="Q1229" s="201">
        <v>1E-3</v>
      </c>
      <c r="R1229" s="201">
        <f>Q1229*H1229</f>
        <v>3.5900000000000001E-2</v>
      </c>
      <c r="S1229" s="201">
        <v>0</v>
      </c>
      <c r="T1229" s="202">
        <f>S1229*H1229</f>
        <v>0</v>
      </c>
      <c r="AR1229" s="24" t="s">
        <v>234</v>
      </c>
      <c r="AT1229" s="24" t="s">
        <v>152</v>
      </c>
      <c r="AU1229" s="24" t="s">
        <v>158</v>
      </c>
      <c r="AY1229" s="24" t="s">
        <v>150</v>
      </c>
      <c r="BE1229" s="203">
        <f>IF(N1229="základní",J1229,0)</f>
        <v>0</v>
      </c>
      <c r="BF1229" s="203">
        <f>IF(N1229="snížená",J1229,0)</f>
        <v>0</v>
      </c>
      <c r="BG1229" s="203">
        <f>IF(N1229="zákl. přenesená",J1229,0)</f>
        <v>0</v>
      </c>
      <c r="BH1229" s="203">
        <f>IF(N1229="sníž. přenesená",J1229,0)</f>
        <v>0</v>
      </c>
      <c r="BI1229" s="203">
        <f>IF(N1229="nulová",J1229,0)</f>
        <v>0</v>
      </c>
      <c r="BJ1229" s="24" t="s">
        <v>158</v>
      </c>
      <c r="BK1229" s="203">
        <f>ROUND(I1229*H1229,2)</f>
        <v>0</v>
      </c>
      <c r="BL1229" s="24" t="s">
        <v>234</v>
      </c>
      <c r="BM1229" s="24" t="s">
        <v>2489</v>
      </c>
    </row>
    <row r="1230" spans="2:65" s="11" customFormat="1" ht="13.5">
      <c r="B1230" s="204"/>
      <c r="C1230" s="205"/>
      <c r="D1230" s="206" t="s">
        <v>160</v>
      </c>
      <c r="E1230" s="207" t="s">
        <v>23</v>
      </c>
      <c r="F1230" s="208" t="s">
        <v>2490</v>
      </c>
      <c r="G1230" s="205"/>
      <c r="H1230" s="209">
        <v>35.9</v>
      </c>
      <c r="I1230" s="210"/>
      <c r="J1230" s="205"/>
      <c r="K1230" s="205"/>
      <c r="L1230" s="211"/>
      <c r="M1230" s="212"/>
      <c r="N1230" s="213"/>
      <c r="O1230" s="213"/>
      <c r="P1230" s="213"/>
      <c r="Q1230" s="213"/>
      <c r="R1230" s="213"/>
      <c r="S1230" s="213"/>
      <c r="T1230" s="214"/>
      <c r="AT1230" s="215" t="s">
        <v>160</v>
      </c>
      <c r="AU1230" s="215" t="s">
        <v>158</v>
      </c>
      <c r="AV1230" s="11" t="s">
        <v>158</v>
      </c>
      <c r="AW1230" s="11" t="s">
        <v>36</v>
      </c>
      <c r="AX1230" s="11" t="s">
        <v>78</v>
      </c>
      <c r="AY1230" s="215" t="s">
        <v>150</v>
      </c>
    </row>
    <row r="1231" spans="2:65" s="1" customFormat="1" ht="38.25" customHeight="1">
      <c r="B1231" s="42"/>
      <c r="C1231" s="192" t="s">
        <v>2491</v>
      </c>
      <c r="D1231" s="192" t="s">
        <v>152</v>
      </c>
      <c r="E1231" s="193" t="s">
        <v>2492</v>
      </c>
      <c r="F1231" s="194" t="s">
        <v>2493</v>
      </c>
      <c r="G1231" s="195" t="s">
        <v>172</v>
      </c>
      <c r="H1231" s="196">
        <v>3.48</v>
      </c>
      <c r="I1231" s="197"/>
      <c r="J1231" s="198">
        <f>ROUND(I1231*H1231,2)</f>
        <v>0</v>
      </c>
      <c r="K1231" s="194" t="s">
        <v>23</v>
      </c>
      <c r="L1231" s="62"/>
      <c r="M1231" s="199" t="s">
        <v>23</v>
      </c>
      <c r="N1231" s="200" t="s">
        <v>45</v>
      </c>
      <c r="O1231" s="43"/>
      <c r="P1231" s="201">
        <f>O1231*H1231</f>
        <v>0</v>
      </c>
      <c r="Q1231" s="201">
        <v>0</v>
      </c>
      <c r="R1231" s="201">
        <f>Q1231*H1231</f>
        <v>0</v>
      </c>
      <c r="S1231" s="201">
        <v>0.02</v>
      </c>
      <c r="T1231" s="202">
        <f>S1231*H1231</f>
        <v>6.9599999999999995E-2</v>
      </c>
      <c r="AR1231" s="24" t="s">
        <v>234</v>
      </c>
      <c r="AT1231" s="24" t="s">
        <v>152</v>
      </c>
      <c r="AU1231" s="24" t="s">
        <v>158</v>
      </c>
      <c r="AY1231" s="24" t="s">
        <v>150</v>
      </c>
      <c r="BE1231" s="203">
        <f>IF(N1231="základní",J1231,0)</f>
        <v>0</v>
      </c>
      <c r="BF1231" s="203">
        <f>IF(N1231="snížená",J1231,0)</f>
        <v>0</v>
      </c>
      <c r="BG1231" s="203">
        <f>IF(N1231="zákl. přenesená",J1231,0)</f>
        <v>0</v>
      </c>
      <c r="BH1231" s="203">
        <f>IF(N1231="sníž. přenesená",J1231,0)</f>
        <v>0</v>
      </c>
      <c r="BI1231" s="203">
        <f>IF(N1231="nulová",J1231,0)</f>
        <v>0</v>
      </c>
      <c r="BJ1231" s="24" t="s">
        <v>158</v>
      </c>
      <c r="BK1231" s="203">
        <f>ROUND(I1231*H1231,2)</f>
        <v>0</v>
      </c>
      <c r="BL1231" s="24" t="s">
        <v>234</v>
      </c>
      <c r="BM1231" s="24" t="s">
        <v>2494</v>
      </c>
    </row>
    <row r="1232" spans="2:65" s="1" customFormat="1" ht="38.25" customHeight="1">
      <c r="B1232" s="42"/>
      <c r="C1232" s="192" t="s">
        <v>2495</v>
      </c>
      <c r="D1232" s="192" t="s">
        <v>152</v>
      </c>
      <c r="E1232" s="193" t="s">
        <v>2496</v>
      </c>
      <c r="F1232" s="194" t="s">
        <v>2497</v>
      </c>
      <c r="G1232" s="195" t="s">
        <v>277</v>
      </c>
      <c r="H1232" s="196">
        <v>1</v>
      </c>
      <c r="I1232" s="197"/>
      <c r="J1232" s="198">
        <f>ROUND(I1232*H1232,2)</f>
        <v>0</v>
      </c>
      <c r="K1232" s="194" t="s">
        <v>23</v>
      </c>
      <c r="L1232" s="62"/>
      <c r="M1232" s="199" t="s">
        <v>23</v>
      </c>
      <c r="N1232" s="200" t="s">
        <v>45</v>
      </c>
      <c r="O1232" s="43"/>
      <c r="P1232" s="201">
        <f>O1232*H1232</f>
        <v>0</v>
      </c>
      <c r="Q1232" s="201">
        <v>0</v>
      </c>
      <c r="R1232" s="201">
        <f>Q1232*H1232</f>
        <v>0</v>
      </c>
      <c r="S1232" s="201">
        <v>0</v>
      </c>
      <c r="T1232" s="202">
        <f>S1232*H1232</f>
        <v>0</v>
      </c>
      <c r="AR1232" s="24" t="s">
        <v>234</v>
      </c>
      <c r="AT1232" s="24" t="s">
        <v>152</v>
      </c>
      <c r="AU1232" s="24" t="s">
        <v>158</v>
      </c>
      <c r="AY1232" s="24" t="s">
        <v>150</v>
      </c>
      <c r="BE1232" s="203">
        <f>IF(N1232="základní",J1232,0)</f>
        <v>0</v>
      </c>
      <c r="BF1232" s="203">
        <f>IF(N1232="snížená",J1232,0)</f>
        <v>0</v>
      </c>
      <c r="BG1232" s="203">
        <f>IF(N1232="zákl. přenesená",J1232,0)</f>
        <v>0</v>
      </c>
      <c r="BH1232" s="203">
        <f>IF(N1232="sníž. přenesená",J1232,0)</f>
        <v>0</v>
      </c>
      <c r="BI1232" s="203">
        <f>IF(N1232="nulová",J1232,0)</f>
        <v>0</v>
      </c>
      <c r="BJ1232" s="24" t="s">
        <v>158</v>
      </c>
      <c r="BK1232" s="203">
        <f>ROUND(I1232*H1232,2)</f>
        <v>0</v>
      </c>
      <c r="BL1232" s="24" t="s">
        <v>234</v>
      </c>
      <c r="BM1232" s="24" t="s">
        <v>2498</v>
      </c>
    </row>
    <row r="1233" spans="2:65" s="1" customFormat="1" ht="38.25" customHeight="1">
      <c r="B1233" s="42"/>
      <c r="C1233" s="192" t="s">
        <v>2499</v>
      </c>
      <c r="D1233" s="192" t="s">
        <v>152</v>
      </c>
      <c r="E1233" s="193" t="s">
        <v>2500</v>
      </c>
      <c r="F1233" s="194" t="s">
        <v>2501</v>
      </c>
      <c r="G1233" s="195" t="s">
        <v>277</v>
      </c>
      <c r="H1233" s="196">
        <v>1</v>
      </c>
      <c r="I1233" s="197"/>
      <c r="J1233" s="198">
        <f>ROUND(I1233*H1233,2)</f>
        <v>0</v>
      </c>
      <c r="K1233" s="194" t="s">
        <v>23</v>
      </c>
      <c r="L1233" s="62"/>
      <c r="M1233" s="199" t="s">
        <v>23</v>
      </c>
      <c r="N1233" s="200" t="s">
        <v>45</v>
      </c>
      <c r="O1233" s="43"/>
      <c r="P1233" s="201">
        <f>O1233*H1233</f>
        <v>0</v>
      </c>
      <c r="Q1233" s="201">
        <v>0</v>
      </c>
      <c r="R1233" s="201">
        <f>Q1233*H1233</f>
        <v>0</v>
      </c>
      <c r="S1233" s="201">
        <v>0</v>
      </c>
      <c r="T1233" s="202">
        <f>S1233*H1233</f>
        <v>0</v>
      </c>
      <c r="AR1233" s="24" t="s">
        <v>234</v>
      </c>
      <c r="AT1233" s="24" t="s">
        <v>152</v>
      </c>
      <c r="AU1233" s="24" t="s">
        <v>158</v>
      </c>
      <c r="AY1233" s="24" t="s">
        <v>150</v>
      </c>
      <c r="BE1233" s="203">
        <f>IF(N1233="základní",J1233,0)</f>
        <v>0</v>
      </c>
      <c r="BF1233" s="203">
        <f>IF(N1233="snížená",J1233,0)</f>
        <v>0</v>
      </c>
      <c r="BG1233" s="203">
        <f>IF(N1233="zákl. přenesená",J1233,0)</f>
        <v>0</v>
      </c>
      <c r="BH1233" s="203">
        <f>IF(N1233="sníž. přenesená",J1233,0)</f>
        <v>0</v>
      </c>
      <c r="BI1233" s="203">
        <f>IF(N1233="nulová",J1233,0)</f>
        <v>0</v>
      </c>
      <c r="BJ1233" s="24" t="s">
        <v>158</v>
      </c>
      <c r="BK1233" s="203">
        <f>ROUND(I1233*H1233,2)</f>
        <v>0</v>
      </c>
      <c r="BL1233" s="24" t="s">
        <v>234</v>
      </c>
      <c r="BM1233" s="24" t="s">
        <v>2502</v>
      </c>
    </row>
    <row r="1234" spans="2:65" s="1" customFormat="1" ht="16.5" customHeight="1">
      <c r="B1234" s="42"/>
      <c r="C1234" s="192" t="s">
        <v>2503</v>
      </c>
      <c r="D1234" s="192" t="s">
        <v>152</v>
      </c>
      <c r="E1234" s="193" t="s">
        <v>2504</v>
      </c>
      <c r="F1234" s="194" t="s">
        <v>2505</v>
      </c>
      <c r="G1234" s="195" t="s">
        <v>172</v>
      </c>
      <c r="H1234" s="196">
        <v>5.1989999999999998</v>
      </c>
      <c r="I1234" s="197"/>
      <c r="J1234" s="198">
        <f>ROUND(I1234*H1234,2)</f>
        <v>0</v>
      </c>
      <c r="K1234" s="194" t="s">
        <v>156</v>
      </c>
      <c r="L1234" s="62"/>
      <c r="M1234" s="199" t="s">
        <v>23</v>
      </c>
      <c r="N1234" s="200" t="s">
        <v>45</v>
      </c>
      <c r="O1234" s="43"/>
      <c r="P1234" s="201">
        <f>O1234*H1234</f>
        <v>0</v>
      </c>
      <c r="Q1234" s="201">
        <v>0</v>
      </c>
      <c r="R1234" s="201">
        <f>Q1234*H1234</f>
        <v>0</v>
      </c>
      <c r="S1234" s="201">
        <v>0.02</v>
      </c>
      <c r="T1234" s="202">
        <f>S1234*H1234</f>
        <v>0.10398</v>
      </c>
      <c r="AR1234" s="24" t="s">
        <v>234</v>
      </c>
      <c r="AT1234" s="24" t="s">
        <v>152</v>
      </c>
      <c r="AU1234" s="24" t="s">
        <v>158</v>
      </c>
      <c r="AY1234" s="24" t="s">
        <v>150</v>
      </c>
      <c r="BE1234" s="203">
        <f>IF(N1234="základní",J1234,0)</f>
        <v>0</v>
      </c>
      <c r="BF1234" s="203">
        <f>IF(N1234="snížená",J1234,0)</f>
        <v>0</v>
      </c>
      <c r="BG1234" s="203">
        <f>IF(N1234="zákl. přenesená",J1234,0)</f>
        <v>0</v>
      </c>
      <c r="BH1234" s="203">
        <f>IF(N1234="sníž. přenesená",J1234,0)</f>
        <v>0</v>
      </c>
      <c r="BI1234" s="203">
        <f>IF(N1234="nulová",J1234,0)</f>
        <v>0</v>
      </c>
      <c r="BJ1234" s="24" t="s">
        <v>158</v>
      </c>
      <c r="BK1234" s="203">
        <f>ROUND(I1234*H1234,2)</f>
        <v>0</v>
      </c>
      <c r="BL1234" s="24" t="s">
        <v>234</v>
      </c>
      <c r="BM1234" s="24" t="s">
        <v>2506</v>
      </c>
    </row>
    <row r="1235" spans="2:65" s="11" customFormat="1" ht="13.5">
      <c r="B1235" s="204"/>
      <c r="C1235" s="205"/>
      <c r="D1235" s="206" t="s">
        <v>160</v>
      </c>
      <c r="E1235" s="207" t="s">
        <v>23</v>
      </c>
      <c r="F1235" s="208" t="s">
        <v>2507</v>
      </c>
      <c r="G1235" s="205"/>
      <c r="H1235" s="209">
        <v>5.1989999999999998</v>
      </c>
      <c r="I1235" s="210"/>
      <c r="J1235" s="205"/>
      <c r="K1235" s="205"/>
      <c r="L1235" s="211"/>
      <c r="M1235" s="212"/>
      <c r="N1235" s="213"/>
      <c r="O1235" s="213"/>
      <c r="P1235" s="213"/>
      <c r="Q1235" s="213"/>
      <c r="R1235" s="213"/>
      <c r="S1235" s="213"/>
      <c r="T1235" s="214"/>
      <c r="AT1235" s="215" t="s">
        <v>160</v>
      </c>
      <c r="AU1235" s="215" t="s">
        <v>158</v>
      </c>
      <c r="AV1235" s="11" t="s">
        <v>158</v>
      </c>
      <c r="AW1235" s="11" t="s">
        <v>36</v>
      </c>
      <c r="AX1235" s="11" t="s">
        <v>78</v>
      </c>
      <c r="AY1235" s="215" t="s">
        <v>150</v>
      </c>
    </row>
    <row r="1236" spans="2:65" s="1" customFormat="1" ht="25.5" customHeight="1">
      <c r="B1236" s="42"/>
      <c r="C1236" s="192" t="s">
        <v>2508</v>
      </c>
      <c r="D1236" s="192" t="s">
        <v>152</v>
      </c>
      <c r="E1236" s="193" t="s">
        <v>2509</v>
      </c>
      <c r="F1236" s="194" t="s">
        <v>2510</v>
      </c>
      <c r="G1236" s="195" t="s">
        <v>277</v>
      </c>
      <c r="H1236" s="196">
        <v>1</v>
      </c>
      <c r="I1236" s="197"/>
      <c r="J1236" s="198">
        <f t="shared" ref="J1236:J1249" si="120">ROUND(I1236*H1236,2)</f>
        <v>0</v>
      </c>
      <c r="K1236" s="194" t="s">
        <v>23</v>
      </c>
      <c r="L1236" s="62"/>
      <c r="M1236" s="199" t="s">
        <v>23</v>
      </c>
      <c r="N1236" s="200" t="s">
        <v>45</v>
      </c>
      <c r="O1236" s="43"/>
      <c r="P1236" s="201">
        <f t="shared" ref="P1236:P1249" si="121">O1236*H1236</f>
        <v>0</v>
      </c>
      <c r="Q1236" s="201">
        <v>1.8319999999999999E-2</v>
      </c>
      <c r="R1236" s="201">
        <f t="shared" ref="R1236:R1249" si="122">Q1236*H1236</f>
        <v>1.8319999999999999E-2</v>
      </c>
      <c r="S1236" s="201">
        <v>0</v>
      </c>
      <c r="T1236" s="202">
        <f t="shared" ref="T1236:T1249" si="123">S1236*H1236</f>
        <v>0</v>
      </c>
      <c r="AR1236" s="24" t="s">
        <v>234</v>
      </c>
      <c r="AT1236" s="24" t="s">
        <v>152</v>
      </c>
      <c r="AU1236" s="24" t="s">
        <v>158</v>
      </c>
      <c r="AY1236" s="24" t="s">
        <v>150</v>
      </c>
      <c r="BE1236" s="203">
        <f t="shared" ref="BE1236:BE1249" si="124">IF(N1236="základní",J1236,0)</f>
        <v>0</v>
      </c>
      <c r="BF1236" s="203">
        <f t="shared" ref="BF1236:BF1249" si="125">IF(N1236="snížená",J1236,0)</f>
        <v>0</v>
      </c>
      <c r="BG1236" s="203">
        <f t="shared" ref="BG1236:BG1249" si="126">IF(N1236="zákl. přenesená",J1236,0)</f>
        <v>0</v>
      </c>
      <c r="BH1236" s="203">
        <f t="shared" ref="BH1236:BH1249" si="127">IF(N1236="sníž. přenesená",J1236,0)</f>
        <v>0</v>
      </c>
      <c r="BI1236" s="203">
        <f t="shared" ref="BI1236:BI1249" si="128">IF(N1236="nulová",J1236,0)</f>
        <v>0</v>
      </c>
      <c r="BJ1236" s="24" t="s">
        <v>158</v>
      </c>
      <c r="BK1236" s="203">
        <f t="shared" ref="BK1236:BK1249" si="129">ROUND(I1236*H1236,2)</f>
        <v>0</v>
      </c>
      <c r="BL1236" s="24" t="s">
        <v>234</v>
      </c>
      <c r="BM1236" s="24" t="s">
        <v>2511</v>
      </c>
    </row>
    <row r="1237" spans="2:65" s="1" customFormat="1" ht="25.5" customHeight="1">
      <c r="B1237" s="42"/>
      <c r="C1237" s="192" t="s">
        <v>2512</v>
      </c>
      <c r="D1237" s="192" t="s">
        <v>152</v>
      </c>
      <c r="E1237" s="193" t="s">
        <v>2513</v>
      </c>
      <c r="F1237" s="194" t="s">
        <v>2514</v>
      </c>
      <c r="G1237" s="195" t="s">
        <v>277</v>
      </c>
      <c r="H1237" s="196">
        <v>1</v>
      </c>
      <c r="I1237" s="197"/>
      <c r="J1237" s="198">
        <f t="shared" si="120"/>
        <v>0</v>
      </c>
      <c r="K1237" s="194" t="s">
        <v>23</v>
      </c>
      <c r="L1237" s="62"/>
      <c r="M1237" s="199" t="s">
        <v>23</v>
      </c>
      <c r="N1237" s="200" t="s">
        <v>45</v>
      </c>
      <c r="O1237" s="43"/>
      <c r="P1237" s="201">
        <f t="shared" si="121"/>
        <v>0</v>
      </c>
      <c r="Q1237" s="201">
        <v>5.3E-3</v>
      </c>
      <c r="R1237" s="201">
        <f t="shared" si="122"/>
        <v>5.3E-3</v>
      </c>
      <c r="S1237" s="201">
        <v>0</v>
      </c>
      <c r="T1237" s="202">
        <f t="shared" si="123"/>
        <v>0</v>
      </c>
      <c r="AR1237" s="24" t="s">
        <v>234</v>
      </c>
      <c r="AT1237" s="24" t="s">
        <v>152</v>
      </c>
      <c r="AU1237" s="24" t="s">
        <v>158</v>
      </c>
      <c r="AY1237" s="24" t="s">
        <v>150</v>
      </c>
      <c r="BE1237" s="203">
        <f t="shared" si="124"/>
        <v>0</v>
      </c>
      <c r="BF1237" s="203">
        <f t="shared" si="125"/>
        <v>0</v>
      </c>
      <c r="BG1237" s="203">
        <f t="shared" si="126"/>
        <v>0</v>
      </c>
      <c r="BH1237" s="203">
        <f t="shared" si="127"/>
        <v>0</v>
      </c>
      <c r="BI1237" s="203">
        <f t="shared" si="128"/>
        <v>0</v>
      </c>
      <c r="BJ1237" s="24" t="s">
        <v>158</v>
      </c>
      <c r="BK1237" s="203">
        <f t="shared" si="129"/>
        <v>0</v>
      </c>
      <c r="BL1237" s="24" t="s">
        <v>234</v>
      </c>
      <c r="BM1237" s="24" t="s">
        <v>2515</v>
      </c>
    </row>
    <row r="1238" spans="2:65" s="1" customFormat="1" ht="25.5" customHeight="1">
      <c r="B1238" s="42"/>
      <c r="C1238" s="192" t="s">
        <v>2516</v>
      </c>
      <c r="D1238" s="192" t="s">
        <v>152</v>
      </c>
      <c r="E1238" s="193" t="s">
        <v>2517</v>
      </c>
      <c r="F1238" s="194" t="s">
        <v>2518</v>
      </c>
      <c r="G1238" s="195" t="s">
        <v>277</v>
      </c>
      <c r="H1238" s="196">
        <v>1</v>
      </c>
      <c r="I1238" s="197"/>
      <c r="J1238" s="198">
        <f t="shared" si="120"/>
        <v>0</v>
      </c>
      <c r="K1238" s="194" t="s">
        <v>23</v>
      </c>
      <c r="L1238" s="62"/>
      <c r="M1238" s="199" t="s">
        <v>23</v>
      </c>
      <c r="N1238" s="200" t="s">
        <v>45</v>
      </c>
      <c r="O1238" s="43"/>
      <c r="P1238" s="201">
        <f t="shared" si="121"/>
        <v>0</v>
      </c>
      <c r="Q1238" s="201">
        <v>5.3E-3</v>
      </c>
      <c r="R1238" s="201">
        <f t="shared" si="122"/>
        <v>5.3E-3</v>
      </c>
      <c r="S1238" s="201">
        <v>0</v>
      </c>
      <c r="T1238" s="202">
        <f t="shared" si="123"/>
        <v>0</v>
      </c>
      <c r="AR1238" s="24" t="s">
        <v>234</v>
      </c>
      <c r="AT1238" s="24" t="s">
        <v>152</v>
      </c>
      <c r="AU1238" s="24" t="s">
        <v>158</v>
      </c>
      <c r="AY1238" s="24" t="s">
        <v>150</v>
      </c>
      <c r="BE1238" s="203">
        <f t="shared" si="124"/>
        <v>0</v>
      </c>
      <c r="BF1238" s="203">
        <f t="shared" si="125"/>
        <v>0</v>
      </c>
      <c r="BG1238" s="203">
        <f t="shared" si="126"/>
        <v>0</v>
      </c>
      <c r="BH1238" s="203">
        <f t="shared" si="127"/>
        <v>0</v>
      </c>
      <c r="BI1238" s="203">
        <f t="shared" si="128"/>
        <v>0</v>
      </c>
      <c r="BJ1238" s="24" t="s">
        <v>158</v>
      </c>
      <c r="BK1238" s="203">
        <f t="shared" si="129"/>
        <v>0</v>
      </c>
      <c r="BL1238" s="24" t="s">
        <v>234</v>
      </c>
      <c r="BM1238" s="24" t="s">
        <v>2519</v>
      </c>
    </row>
    <row r="1239" spans="2:65" s="1" customFormat="1" ht="38.25" customHeight="1">
      <c r="B1239" s="42"/>
      <c r="C1239" s="192" t="s">
        <v>2520</v>
      </c>
      <c r="D1239" s="192" t="s">
        <v>152</v>
      </c>
      <c r="E1239" s="193" t="s">
        <v>2521</v>
      </c>
      <c r="F1239" s="194" t="s">
        <v>2522</v>
      </c>
      <c r="G1239" s="195" t="s">
        <v>1715</v>
      </c>
      <c r="H1239" s="196">
        <v>1</v>
      </c>
      <c r="I1239" s="197"/>
      <c r="J1239" s="198">
        <f t="shared" si="120"/>
        <v>0</v>
      </c>
      <c r="K1239" s="194" t="s">
        <v>23</v>
      </c>
      <c r="L1239" s="62"/>
      <c r="M1239" s="199" t="s">
        <v>23</v>
      </c>
      <c r="N1239" s="200" t="s">
        <v>45</v>
      </c>
      <c r="O1239" s="43"/>
      <c r="P1239" s="201">
        <f t="shared" si="121"/>
        <v>0</v>
      </c>
      <c r="Q1239" s="201">
        <v>0</v>
      </c>
      <c r="R1239" s="201">
        <f t="shared" si="122"/>
        <v>0</v>
      </c>
      <c r="S1239" s="201">
        <v>0</v>
      </c>
      <c r="T1239" s="202">
        <f t="shared" si="123"/>
        <v>0</v>
      </c>
      <c r="AR1239" s="24" t="s">
        <v>234</v>
      </c>
      <c r="AT1239" s="24" t="s">
        <v>152</v>
      </c>
      <c r="AU1239" s="24" t="s">
        <v>158</v>
      </c>
      <c r="AY1239" s="24" t="s">
        <v>150</v>
      </c>
      <c r="BE1239" s="203">
        <f t="shared" si="124"/>
        <v>0</v>
      </c>
      <c r="BF1239" s="203">
        <f t="shared" si="125"/>
        <v>0</v>
      </c>
      <c r="BG1239" s="203">
        <f t="shared" si="126"/>
        <v>0</v>
      </c>
      <c r="BH1239" s="203">
        <f t="shared" si="127"/>
        <v>0</v>
      </c>
      <c r="BI1239" s="203">
        <f t="shared" si="128"/>
        <v>0</v>
      </c>
      <c r="BJ1239" s="24" t="s">
        <v>158</v>
      </c>
      <c r="BK1239" s="203">
        <f t="shared" si="129"/>
        <v>0</v>
      </c>
      <c r="BL1239" s="24" t="s">
        <v>234</v>
      </c>
      <c r="BM1239" s="24" t="s">
        <v>2523</v>
      </c>
    </row>
    <row r="1240" spans="2:65" s="1" customFormat="1" ht="51" customHeight="1">
      <c r="B1240" s="42"/>
      <c r="C1240" s="192" t="s">
        <v>2524</v>
      </c>
      <c r="D1240" s="192" t="s">
        <v>152</v>
      </c>
      <c r="E1240" s="193" t="s">
        <v>2525</v>
      </c>
      <c r="F1240" s="194" t="s">
        <v>2526</v>
      </c>
      <c r="G1240" s="195" t="s">
        <v>277</v>
      </c>
      <c r="H1240" s="196">
        <v>1</v>
      </c>
      <c r="I1240" s="197"/>
      <c r="J1240" s="198">
        <f t="shared" si="120"/>
        <v>0</v>
      </c>
      <c r="K1240" s="194" t="s">
        <v>23</v>
      </c>
      <c r="L1240" s="62"/>
      <c r="M1240" s="199" t="s">
        <v>23</v>
      </c>
      <c r="N1240" s="200" t="s">
        <v>45</v>
      </c>
      <c r="O1240" s="43"/>
      <c r="P1240" s="201">
        <f t="shared" si="121"/>
        <v>0</v>
      </c>
      <c r="Q1240" s="201">
        <v>0</v>
      </c>
      <c r="R1240" s="201">
        <f t="shared" si="122"/>
        <v>0</v>
      </c>
      <c r="S1240" s="201">
        <v>0</v>
      </c>
      <c r="T1240" s="202">
        <f t="shared" si="123"/>
        <v>0</v>
      </c>
      <c r="AR1240" s="24" t="s">
        <v>234</v>
      </c>
      <c r="AT1240" s="24" t="s">
        <v>152</v>
      </c>
      <c r="AU1240" s="24" t="s">
        <v>158</v>
      </c>
      <c r="AY1240" s="24" t="s">
        <v>150</v>
      </c>
      <c r="BE1240" s="203">
        <f t="shared" si="124"/>
        <v>0</v>
      </c>
      <c r="BF1240" s="203">
        <f t="shared" si="125"/>
        <v>0</v>
      </c>
      <c r="BG1240" s="203">
        <f t="shared" si="126"/>
        <v>0</v>
      </c>
      <c r="BH1240" s="203">
        <f t="shared" si="127"/>
        <v>0</v>
      </c>
      <c r="BI1240" s="203">
        <f t="shared" si="128"/>
        <v>0</v>
      </c>
      <c r="BJ1240" s="24" t="s">
        <v>158</v>
      </c>
      <c r="BK1240" s="203">
        <f t="shared" si="129"/>
        <v>0</v>
      </c>
      <c r="BL1240" s="24" t="s">
        <v>234</v>
      </c>
      <c r="BM1240" s="24" t="s">
        <v>2527</v>
      </c>
    </row>
    <row r="1241" spans="2:65" s="1" customFormat="1" ht="51" customHeight="1">
      <c r="B1241" s="42"/>
      <c r="C1241" s="192" t="s">
        <v>2528</v>
      </c>
      <c r="D1241" s="192" t="s">
        <v>152</v>
      </c>
      <c r="E1241" s="193" t="s">
        <v>2529</v>
      </c>
      <c r="F1241" s="194" t="s">
        <v>2530</v>
      </c>
      <c r="G1241" s="195" t="s">
        <v>277</v>
      </c>
      <c r="H1241" s="196">
        <v>1</v>
      </c>
      <c r="I1241" s="197"/>
      <c r="J1241" s="198">
        <f t="shared" si="120"/>
        <v>0</v>
      </c>
      <c r="K1241" s="194" t="s">
        <v>23</v>
      </c>
      <c r="L1241" s="62"/>
      <c r="M1241" s="199" t="s">
        <v>23</v>
      </c>
      <c r="N1241" s="200" t="s">
        <v>45</v>
      </c>
      <c r="O1241" s="43"/>
      <c r="P1241" s="201">
        <f t="shared" si="121"/>
        <v>0</v>
      </c>
      <c r="Q1241" s="201">
        <v>0</v>
      </c>
      <c r="R1241" s="201">
        <f t="shared" si="122"/>
        <v>0</v>
      </c>
      <c r="S1241" s="201">
        <v>0</v>
      </c>
      <c r="T1241" s="202">
        <f t="shared" si="123"/>
        <v>0</v>
      </c>
      <c r="AR1241" s="24" t="s">
        <v>234</v>
      </c>
      <c r="AT1241" s="24" t="s">
        <v>152</v>
      </c>
      <c r="AU1241" s="24" t="s">
        <v>158</v>
      </c>
      <c r="AY1241" s="24" t="s">
        <v>150</v>
      </c>
      <c r="BE1241" s="203">
        <f t="shared" si="124"/>
        <v>0</v>
      </c>
      <c r="BF1241" s="203">
        <f t="shared" si="125"/>
        <v>0</v>
      </c>
      <c r="BG1241" s="203">
        <f t="shared" si="126"/>
        <v>0</v>
      </c>
      <c r="BH1241" s="203">
        <f t="shared" si="127"/>
        <v>0</v>
      </c>
      <c r="BI1241" s="203">
        <f t="shared" si="128"/>
        <v>0</v>
      </c>
      <c r="BJ1241" s="24" t="s">
        <v>158</v>
      </c>
      <c r="BK1241" s="203">
        <f t="shared" si="129"/>
        <v>0</v>
      </c>
      <c r="BL1241" s="24" t="s">
        <v>234</v>
      </c>
      <c r="BM1241" s="24" t="s">
        <v>2531</v>
      </c>
    </row>
    <row r="1242" spans="2:65" s="1" customFormat="1" ht="51" customHeight="1">
      <c r="B1242" s="42"/>
      <c r="C1242" s="192" t="s">
        <v>2532</v>
      </c>
      <c r="D1242" s="192" t="s">
        <v>152</v>
      </c>
      <c r="E1242" s="193" t="s">
        <v>2533</v>
      </c>
      <c r="F1242" s="194" t="s">
        <v>2534</v>
      </c>
      <c r="G1242" s="195" t="s">
        <v>277</v>
      </c>
      <c r="H1242" s="196">
        <v>1</v>
      </c>
      <c r="I1242" s="197"/>
      <c r="J1242" s="198">
        <f t="shared" si="120"/>
        <v>0</v>
      </c>
      <c r="K1242" s="194" t="s">
        <v>23</v>
      </c>
      <c r="L1242" s="62"/>
      <c r="M1242" s="199" t="s">
        <v>23</v>
      </c>
      <c r="N1242" s="200" t="s">
        <v>45</v>
      </c>
      <c r="O1242" s="43"/>
      <c r="P1242" s="201">
        <f t="shared" si="121"/>
        <v>0</v>
      </c>
      <c r="Q1242" s="201">
        <v>0</v>
      </c>
      <c r="R1242" s="201">
        <f t="shared" si="122"/>
        <v>0</v>
      </c>
      <c r="S1242" s="201">
        <v>0</v>
      </c>
      <c r="T1242" s="202">
        <f t="shared" si="123"/>
        <v>0</v>
      </c>
      <c r="AR1242" s="24" t="s">
        <v>234</v>
      </c>
      <c r="AT1242" s="24" t="s">
        <v>152</v>
      </c>
      <c r="AU1242" s="24" t="s">
        <v>158</v>
      </c>
      <c r="AY1242" s="24" t="s">
        <v>150</v>
      </c>
      <c r="BE1242" s="203">
        <f t="shared" si="124"/>
        <v>0</v>
      </c>
      <c r="BF1242" s="203">
        <f t="shared" si="125"/>
        <v>0</v>
      </c>
      <c r="BG1242" s="203">
        <f t="shared" si="126"/>
        <v>0</v>
      </c>
      <c r="BH1242" s="203">
        <f t="shared" si="127"/>
        <v>0</v>
      </c>
      <c r="BI1242" s="203">
        <f t="shared" si="128"/>
        <v>0</v>
      </c>
      <c r="BJ1242" s="24" t="s">
        <v>158</v>
      </c>
      <c r="BK1242" s="203">
        <f t="shared" si="129"/>
        <v>0</v>
      </c>
      <c r="BL1242" s="24" t="s">
        <v>234</v>
      </c>
      <c r="BM1242" s="24" t="s">
        <v>2535</v>
      </c>
    </row>
    <row r="1243" spans="2:65" s="1" customFormat="1" ht="51" customHeight="1">
      <c r="B1243" s="42"/>
      <c r="C1243" s="192" t="s">
        <v>2536</v>
      </c>
      <c r="D1243" s="192" t="s">
        <v>152</v>
      </c>
      <c r="E1243" s="193" t="s">
        <v>2537</v>
      </c>
      <c r="F1243" s="194" t="s">
        <v>2538</v>
      </c>
      <c r="G1243" s="195" t="s">
        <v>277</v>
      </c>
      <c r="H1243" s="196">
        <v>1</v>
      </c>
      <c r="I1243" s="197"/>
      <c r="J1243" s="198">
        <f t="shared" si="120"/>
        <v>0</v>
      </c>
      <c r="K1243" s="194" t="s">
        <v>23</v>
      </c>
      <c r="L1243" s="62"/>
      <c r="M1243" s="199" t="s">
        <v>23</v>
      </c>
      <c r="N1243" s="200" t="s">
        <v>45</v>
      </c>
      <c r="O1243" s="43"/>
      <c r="P1243" s="201">
        <f t="shared" si="121"/>
        <v>0</v>
      </c>
      <c r="Q1243" s="201">
        <v>0</v>
      </c>
      <c r="R1243" s="201">
        <f t="shared" si="122"/>
        <v>0</v>
      </c>
      <c r="S1243" s="201">
        <v>0</v>
      </c>
      <c r="T1243" s="202">
        <f t="shared" si="123"/>
        <v>0</v>
      </c>
      <c r="AR1243" s="24" t="s">
        <v>234</v>
      </c>
      <c r="AT1243" s="24" t="s">
        <v>152</v>
      </c>
      <c r="AU1243" s="24" t="s">
        <v>158</v>
      </c>
      <c r="AY1243" s="24" t="s">
        <v>150</v>
      </c>
      <c r="BE1243" s="203">
        <f t="shared" si="124"/>
        <v>0</v>
      </c>
      <c r="BF1243" s="203">
        <f t="shared" si="125"/>
        <v>0</v>
      </c>
      <c r="BG1243" s="203">
        <f t="shared" si="126"/>
        <v>0</v>
      </c>
      <c r="BH1243" s="203">
        <f t="shared" si="127"/>
        <v>0</v>
      </c>
      <c r="BI1243" s="203">
        <f t="shared" si="128"/>
        <v>0</v>
      </c>
      <c r="BJ1243" s="24" t="s">
        <v>158</v>
      </c>
      <c r="BK1243" s="203">
        <f t="shared" si="129"/>
        <v>0</v>
      </c>
      <c r="BL1243" s="24" t="s">
        <v>234</v>
      </c>
      <c r="BM1243" s="24" t="s">
        <v>2539</v>
      </c>
    </row>
    <row r="1244" spans="2:65" s="1" customFormat="1" ht="63.75" customHeight="1">
      <c r="B1244" s="42"/>
      <c r="C1244" s="192" t="s">
        <v>2540</v>
      </c>
      <c r="D1244" s="192" t="s">
        <v>152</v>
      </c>
      <c r="E1244" s="193" t="s">
        <v>2541</v>
      </c>
      <c r="F1244" s="194" t="s">
        <v>2542</v>
      </c>
      <c r="G1244" s="195" t="s">
        <v>277</v>
      </c>
      <c r="H1244" s="196">
        <v>1</v>
      </c>
      <c r="I1244" s="197"/>
      <c r="J1244" s="198">
        <f t="shared" si="120"/>
        <v>0</v>
      </c>
      <c r="K1244" s="194" t="s">
        <v>23</v>
      </c>
      <c r="L1244" s="62"/>
      <c r="M1244" s="199" t="s">
        <v>23</v>
      </c>
      <c r="N1244" s="200" t="s">
        <v>45</v>
      </c>
      <c r="O1244" s="43"/>
      <c r="P1244" s="201">
        <f t="shared" si="121"/>
        <v>0</v>
      </c>
      <c r="Q1244" s="201">
        <v>0</v>
      </c>
      <c r="R1244" s="201">
        <f t="shared" si="122"/>
        <v>0</v>
      </c>
      <c r="S1244" s="201">
        <v>0</v>
      </c>
      <c r="T1244" s="202">
        <f t="shared" si="123"/>
        <v>0</v>
      </c>
      <c r="AR1244" s="24" t="s">
        <v>234</v>
      </c>
      <c r="AT1244" s="24" t="s">
        <v>152</v>
      </c>
      <c r="AU1244" s="24" t="s">
        <v>158</v>
      </c>
      <c r="AY1244" s="24" t="s">
        <v>150</v>
      </c>
      <c r="BE1244" s="203">
        <f t="shared" si="124"/>
        <v>0</v>
      </c>
      <c r="BF1244" s="203">
        <f t="shared" si="125"/>
        <v>0</v>
      </c>
      <c r="BG1244" s="203">
        <f t="shared" si="126"/>
        <v>0</v>
      </c>
      <c r="BH1244" s="203">
        <f t="shared" si="127"/>
        <v>0</v>
      </c>
      <c r="BI1244" s="203">
        <f t="shared" si="128"/>
        <v>0</v>
      </c>
      <c r="BJ1244" s="24" t="s">
        <v>158</v>
      </c>
      <c r="BK1244" s="203">
        <f t="shared" si="129"/>
        <v>0</v>
      </c>
      <c r="BL1244" s="24" t="s">
        <v>234</v>
      </c>
      <c r="BM1244" s="24" t="s">
        <v>2543</v>
      </c>
    </row>
    <row r="1245" spans="2:65" s="1" customFormat="1" ht="51" customHeight="1">
      <c r="B1245" s="42"/>
      <c r="C1245" s="192" t="s">
        <v>2544</v>
      </c>
      <c r="D1245" s="192" t="s">
        <v>152</v>
      </c>
      <c r="E1245" s="193" t="s">
        <v>2545</v>
      </c>
      <c r="F1245" s="194" t="s">
        <v>2546</v>
      </c>
      <c r="G1245" s="195" t="s">
        <v>277</v>
      </c>
      <c r="H1245" s="196">
        <v>1</v>
      </c>
      <c r="I1245" s="197"/>
      <c r="J1245" s="198">
        <f t="shared" si="120"/>
        <v>0</v>
      </c>
      <c r="K1245" s="194" t="s">
        <v>23</v>
      </c>
      <c r="L1245" s="62"/>
      <c r="M1245" s="199" t="s">
        <v>23</v>
      </c>
      <c r="N1245" s="200" t="s">
        <v>45</v>
      </c>
      <c r="O1245" s="43"/>
      <c r="P1245" s="201">
        <f t="shared" si="121"/>
        <v>0</v>
      </c>
      <c r="Q1245" s="201">
        <v>0</v>
      </c>
      <c r="R1245" s="201">
        <f t="shared" si="122"/>
        <v>0</v>
      </c>
      <c r="S1245" s="201">
        <v>0</v>
      </c>
      <c r="T1245" s="202">
        <f t="shared" si="123"/>
        <v>0</v>
      </c>
      <c r="AR1245" s="24" t="s">
        <v>234</v>
      </c>
      <c r="AT1245" s="24" t="s">
        <v>152</v>
      </c>
      <c r="AU1245" s="24" t="s">
        <v>158</v>
      </c>
      <c r="AY1245" s="24" t="s">
        <v>150</v>
      </c>
      <c r="BE1245" s="203">
        <f t="shared" si="124"/>
        <v>0</v>
      </c>
      <c r="BF1245" s="203">
        <f t="shared" si="125"/>
        <v>0</v>
      </c>
      <c r="BG1245" s="203">
        <f t="shared" si="126"/>
        <v>0</v>
      </c>
      <c r="BH1245" s="203">
        <f t="shared" si="127"/>
        <v>0</v>
      </c>
      <c r="BI1245" s="203">
        <f t="shared" si="128"/>
        <v>0</v>
      </c>
      <c r="BJ1245" s="24" t="s">
        <v>158</v>
      </c>
      <c r="BK1245" s="203">
        <f t="shared" si="129"/>
        <v>0</v>
      </c>
      <c r="BL1245" s="24" t="s">
        <v>234</v>
      </c>
      <c r="BM1245" s="24" t="s">
        <v>2547</v>
      </c>
    </row>
    <row r="1246" spans="2:65" s="1" customFormat="1" ht="51" customHeight="1">
      <c r="B1246" s="42"/>
      <c r="C1246" s="192" t="s">
        <v>2548</v>
      </c>
      <c r="D1246" s="192" t="s">
        <v>152</v>
      </c>
      <c r="E1246" s="193" t="s">
        <v>2549</v>
      </c>
      <c r="F1246" s="194" t="s">
        <v>2550</v>
      </c>
      <c r="G1246" s="195" t="s">
        <v>277</v>
      </c>
      <c r="H1246" s="196">
        <v>1</v>
      </c>
      <c r="I1246" s="197"/>
      <c r="J1246" s="198">
        <f t="shared" si="120"/>
        <v>0</v>
      </c>
      <c r="K1246" s="194" t="s">
        <v>23</v>
      </c>
      <c r="L1246" s="62"/>
      <c r="M1246" s="199" t="s">
        <v>23</v>
      </c>
      <c r="N1246" s="200" t="s">
        <v>45</v>
      </c>
      <c r="O1246" s="43"/>
      <c r="P1246" s="201">
        <f t="shared" si="121"/>
        <v>0</v>
      </c>
      <c r="Q1246" s="201">
        <v>0</v>
      </c>
      <c r="R1246" s="201">
        <f t="shared" si="122"/>
        <v>0</v>
      </c>
      <c r="S1246" s="201">
        <v>0</v>
      </c>
      <c r="T1246" s="202">
        <f t="shared" si="123"/>
        <v>0</v>
      </c>
      <c r="AR1246" s="24" t="s">
        <v>234</v>
      </c>
      <c r="AT1246" s="24" t="s">
        <v>152</v>
      </c>
      <c r="AU1246" s="24" t="s">
        <v>158</v>
      </c>
      <c r="AY1246" s="24" t="s">
        <v>150</v>
      </c>
      <c r="BE1246" s="203">
        <f t="shared" si="124"/>
        <v>0</v>
      </c>
      <c r="BF1246" s="203">
        <f t="shared" si="125"/>
        <v>0</v>
      </c>
      <c r="BG1246" s="203">
        <f t="shared" si="126"/>
        <v>0</v>
      </c>
      <c r="BH1246" s="203">
        <f t="shared" si="127"/>
        <v>0</v>
      </c>
      <c r="BI1246" s="203">
        <f t="shared" si="128"/>
        <v>0</v>
      </c>
      <c r="BJ1246" s="24" t="s">
        <v>158</v>
      </c>
      <c r="BK1246" s="203">
        <f t="shared" si="129"/>
        <v>0</v>
      </c>
      <c r="BL1246" s="24" t="s">
        <v>234</v>
      </c>
      <c r="BM1246" s="24" t="s">
        <v>2551</v>
      </c>
    </row>
    <row r="1247" spans="2:65" s="1" customFormat="1" ht="38.25" customHeight="1">
      <c r="B1247" s="42"/>
      <c r="C1247" s="192" t="s">
        <v>2552</v>
      </c>
      <c r="D1247" s="192" t="s">
        <v>152</v>
      </c>
      <c r="E1247" s="193" t="s">
        <v>2553</v>
      </c>
      <c r="F1247" s="194" t="s">
        <v>2554</v>
      </c>
      <c r="G1247" s="195" t="s">
        <v>277</v>
      </c>
      <c r="H1247" s="196">
        <v>1</v>
      </c>
      <c r="I1247" s="197"/>
      <c r="J1247" s="198">
        <f t="shared" si="120"/>
        <v>0</v>
      </c>
      <c r="K1247" s="194" t="s">
        <v>23</v>
      </c>
      <c r="L1247" s="62"/>
      <c r="M1247" s="199" t="s">
        <v>23</v>
      </c>
      <c r="N1247" s="200" t="s">
        <v>45</v>
      </c>
      <c r="O1247" s="43"/>
      <c r="P1247" s="201">
        <f t="shared" si="121"/>
        <v>0</v>
      </c>
      <c r="Q1247" s="201">
        <v>0</v>
      </c>
      <c r="R1247" s="201">
        <f t="shared" si="122"/>
        <v>0</v>
      </c>
      <c r="S1247" s="201">
        <v>0</v>
      </c>
      <c r="T1247" s="202">
        <f t="shared" si="123"/>
        <v>0</v>
      </c>
      <c r="AR1247" s="24" t="s">
        <v>234</v>
      </c>
      <c r="AT1247" s="24" t="s">
        <v>152</v>
      </c>
      <c r="AU1247" s="24" t="s">
        <v>158</v>
      </c>
      <c r="AY1247" s="24" t="s">
        <v>150</v>
      </c>
      <c r="BE1247" s="203">
        <f t="shared" si="124"/>
        <v>0</v>
      </c>
      <c r="BF1247" s="203">
        <f t="shared" si="125"/>
        <v>0</v>
      </c>
      <c r="BG1247" s="203">
        <f t="shared" si="126"/>
        <v>0</v>
      </c>
      <c r="BH1247" s="203">
        <f t="shared" si="127"/>
        <v>0</v>
      </c>
      <c r="BI1247" s="203">
        <f t="shared" si="128"/>
        <v>0</v>
      </c>
      <c r="BJ1247" s="24" t="s">
        <v>158</v>
      </c>
      <c r="BK1247" s="203">
        <f t="shared" si="129"/>
        <v>0</v>
      </c>
      <c r="BL1247" s="24" t="s">
        <v>234</v>
      </c>
      <c r="BM1247" s="24" t="s">
        <v>2555</v>
      </c>
    </row>
    <row r="1248" spans="2:65" s="1" customFormat="1" ht="38.25" customHeight="1">
      <c r="B1248" s="42"/>
      <c r="C1248" s="192" t="s">
        <v>2556</v>
      </c>
      <c r="D1248" s="192" t="s">
        <v>152</v>
      </c>
      <c r="E1248" s="193" t="s">
        <v>2557</v>
      </c>
      <c r="F1248" s="194" t="s">
        <v>2558</v>
      </c>
      <c r="G1248" s="195" t="s">
        <v>277</v>
      </c>
      <c r="H1248" s="196">
        <v>1</v>
      </c>
      <c r="I1248" s="197"/>
      <c r="J1248" s="198">
        <f t="shared" si="120"/>
        <v>0</v>
      </c>
      <c r="K1248" s="194" t="s">
        <v>23</v>
      </c>
      <c r="L1248" s="62"/>
      <c r="M1248" s="199" t="s">
        <v>23</v>
      </c>
      <c r="N1248" s="200" t="s">
        <v>45</v>
      </c>
      <c r="O1248" s="43"/>
      <c r="P1248" s="201">
        <f t="shared" si="121"/>
        <v>0</v>
      </c>
      <c r="Q1248" s="201">
        <v>0</v>
      </c>
      <c r="R1248" s="201">
        <f t="shared" si="122"/>
        <v>0</v>
      </c>
      <c r="S1248" s="201">
        <v>0</v>
      </c>
      <c r="T1248" s="202">
        <f t="shared" si="123"/>
        <v>0</v>
      </c>
      <c r="AR1248" s="24" t="s">
        <v>234</v>
      </c>
      <c r="AT1248" s="24" t="s">
        <v>152</v>
      </c>
      <c r="AU1248" s="24" t="s">
        <v>158</v>
      </c>
      <c r="AY1248" s="24" t="s">
        <v>150</v>
      </c>
      <c r="BE1248" s="203">
        <f t="shared" si="124"/>
        <v>0</v>
      </c>
      <c r="BF1248" s="203">
        <f t="shared" si="125"/>
        <v>0</v>
      </c>
      <c r="BG1248" s="203">
        <f t="shared" si="126"/>
        <v>0</v>
      </c>
      <c r="BH1248" s="203">
        <f t="shared" si="127"/>
        <v>0</v>
      </c>
      <c r="BI1248" s="203">
        <f t="shared" si="128"/>
        <v>0</v>
      </c>
      <c r="BJ1248" s="24" t="s">
        <v>158</v>
      </c>
      <c r="BK1248" s="203">
        <f t="shared" si="129"/>
        <v>0</v>
      </c>
      <c r="BL1248" s="24" t="s">
        <v>234</v>
      </c>
      <c r="BM1248" s="24" t="s">
        <v>2559</v>
      </c>
    </row>
    <row r="1249" spans="2:65" s="1" customFormat="1" ht="16.5" customHeight="1">
      <c r="B1249" s="42"/>
      <c r="C1249" s="192" t="s">
        <v>2560</v>
      </c>
      <c r="D1249" s="192" t="s">
        <v>152</v>
      </c>
      <c r="E1249" s="193" t="s">
        <v>2561</v>
      </c>
      <c r="F1249" s="194" t="s">
        <v>2562</v>
      </c>
      <c r="G1249" s="195" t="s">
        <v>1401</v>
      </c>
      <c r="H1249" s="258"/>
      <c r="I1249" s="197"/>
      <c r="J1249" s="198">
        <f t="shared" si="120"/>
        <v>0</v>
      </c>
      <c r="K1249" s="194" t="s">
        <v>156</v>
      </c>
      <c r="L1249" s="62"/>
      <c r="M1249" s="199" t="s">
        <v>23</v>
      </c>
      <c r="N1249" s="200" t="s">
        <v>45</v>
      </c>
      <c r="O1249" s="43"/>
      <c r="P1249" s="201">
        <f t="shared" si="121"/>
        <v>0</v>
      </c>
      <c r="Q1249" s="201">
        <v>0</v>
      </c>
      <c r="R1249" s="201">
        <f t="shared" si="122"/>
        <v>0</v>
      </c>
      <c r="S1249" s="201">
        <v>0</v>
      </c>
      <c r="T1249" s="202">
        <f t="shared" si="123"/>
        <v>0</v>
      </c>
      <c r="AR1249" s="24" t="s">
        <v>234</v>
      </c>
      <c r="AT1249" s="24" t="s">
        <v>152</v>
      </c>
      <c r="AU1249" s="24" t="s">
        <v>158</v>
      </c>
      <c r="AY1249" s="24" t="s">
        <v>150</v>
      </c>
      <c r="BE1249" s="203">
        <f t="shared" si="124"/>
        <v>0</v>
      </c>
      <c r="BF1249" s="203">
        <f t="shared" si="125"/>
        <v>0</v>
      </c>
      <c r="BG1249" s="203">
        <f t="shared" si="126"/>
        <v>0</v>
      </c>
      <c r="BH1249" s="203">
        <f t="shared" si="127"/>
        <v>0</v>
      </c>
      <c r="BI1249" s="203">
        <f t="shared" si="128"/>
        <v>0</v>
      </c>
      <c r="BJ1249" s="24" t="s">
        <v>158</v>
      </c>
      <c r="BK1249" s="203">
        <f t="shared" si="129"/>
        <v>0</v>
      </c>
      <c r="BL1249" s="24" t="s">
        <v>234</v>
      </c>
      <c r="BM1249" s="24" t="s">
        <v>2563</v>
      </c>
    </row>
    <row r="1250" spans="2:65" s="10" customFormat="1" ht="29.85" customHeight="1">
      <c r="B1250" s="176"/>
      <c r="C1250" s="177"/>
      <c r="D1250" s="178" t="s">
        <v>72</v>
      </c>
      <c r="E1250" s="190" t="s">
        <v>2564</v>
      </c>
      <c r="F1250" s="190" t="s">
        <v>2565</v>
      </c>
      <c r="G1250" s="177"/>
      <c r="H1250" s="177"/>
      <c r="I1250" s="180"/>
      <c r="J1250" s="191">
        <f>BK1250</f>
        <v>0</v>
      </c>
      <c r="K1250" s="177"/>
      <c r="L1250" s="182"/>
      <c r="M1250" s="183"/>
      <c r="N1250" s="184"/>
      <c r="O1250" s="184"/>
      <c r="P1250" s="185">
        <f>SUM(P1251:P1316)</f>
        <v>0</v>
      </c>
      <c r="Q1250" s="184"/>
      <c r="R1250" s="185">
        <f>SUM(R1251:R1316)</f>
        <v>4.3458910999999993</v>
      </c>
      <c r="S1250" s="184"/>
      <c r="T1250" s="186">
        <f>SUM(T1251:T1316)</f>
        <v>0</v>
      </c>
      <c r="AR1250" s="187" t="s">
        <v>158</v>
      </c>
      <c r="AT1250" s="188" t="s">
        <v>72</v>
      </c>
      <c r="AU1250" s="188" t="s">
        <v>78</v>
      </c>
      <c r="AY1250" s="187" t="s">
        <v>150</v>
      </c>
      <c r="BK1250" s="189">
        <f>SUM(BK1251:BK1316)</f>
        <v>0</v>
      </c>
    </row>
    <row r="1251" spans="2:65" s="1" customFormat="1" ht="25.5" customHeight="1">
      <c r="B1251" s="42"/>
      <c r="C1251" s="192" t="s">
        <v>2566</v>
      </c>
      <c r="D1251" s="192" t="s">
        <v>152</v>
      </c>
      <c r="E1251" s="193" t="s">
        <v>2567</v>
      </c>
      <c r="F1251" s="194" t="s">
        <v>2568</v>
      </c>
      <c r="G1251" s="195" t="s">
        <v>330</v>
      </c>
      <c r="H1251" s="196">
        <v>1</v>
      </c>
      <c r="I1251" s="197"/>
      <c r="J1251" s="198">
        <f>ROUND(I1251*H1251,2)</f>
        <v>0</v>
      </c>
      <c r="K1251" s="194" t="s">
        <v>156</v>
      </c>
      <c r="L1251" s="62"/>
      <c r="M1251" s="199" t="s">
        <v>23</v>
      </c>
      <c r="N1251" s="200" t="s">
        <v>45</v>
      </c>
      <c r="O1251" s="43"/>
      <c r="P1251" s="201">
        <f>O1251*H1251</f>
        <v>0</v>
      </c>
      <c r="Q1251" s="201">
        <v>1.23E-3</v>
      </c>
      <c r="R1251" s="201">
        <f>Q1251*H1251</f>
        <v>1.23E-3</v>
      </c>
      <c r="S1251" s="201">
        <v>0</v>
      </c>
      <c r="T1251" s="202">
        <f>S1251*H1251</f>
        <v>0</v>
      </c>
      <c r="AR1251" s="24" t="s">
        <v>234</v>
      </c>
      <c r="AT1251" s="24" t="s">
        <v>152</v>
      </c>
      <c r="AU1251" s="24" t="s">
        <v>158</v>
      </c>
      <c r="AY1251" s="24" t="s">
        <v>150</v>
      </c>
      <c r="BE1251" s="203">
        <f>IF(N1251="základní",J1251,0)</f>
        <v>0</v>
      </c>
      <c r="BF1251" s="203">
        <f>IF(N1251="snížená",J1251,0)</f>
        <v>0</v>
      </c>
      <c r="BG1251" s="203">
        <f>IF(N1251="zákl. přenesená",J1251,0)</f>
        <v>0</v>
      </c>
      <c r="BH1251" s="203">
        <f>IF(N1251="sníž. přenesená",J1251,0)</f>
        <v>0</v>
      </c>
      <c r="BI1251" s="203">
        <f>IF(N1251="nulová",J1251,0)</f>
        <v>0</v>
      </c>
      <c r="BJ1251" s="24" t="s">
        <v>158</v>
      </c>
      <c r="BK1251" s="203">
        <f>ROUND(I1251*H1251,2)</f>
        <v>0</v>
      </c>
      <c r="BL1251" s="24" t="s">
        <v>234</v>
      </c>
      <c r="BM1251" s="24" t="s">
        <v>2569</v>
      </c>
    </row>
    <row r="1252" spans="2:65" s="11" customFormat="1" ht="13.5">
      <c r="B1252" s="204"/>
      <c r="C1252" s="205"/>
      <c r="D1252" s="206" t="s">
        <v>160</v>
      </c>
      <c r="E1252" s="207" t="s">
        <v>23</v>
      </c>
      <c r="F1252" s="208" t="s">
        <v>2570</v>
      </c>
      <c r="G1252" s="205"/>
      <c r="H1252" s="209">
        <v>1</v>
      </c>
      <c r="I1252" s="210"/>
      <c r="J1252" s="205"/>
      <c r="K1252" s="205"/>
      <c r="L1252" s="211"/>
      <c r="M1252" s="212"/>
      <c r="N1252" s="213"/>
      <c r="O1252" s="213"/>
      <c r="P1252" s="213"/>
      <c r="Q1252" s="213"/>
      <c r="R1252" s="213"/>
      <c r="S1252" s="213"/>
      <c r="T1252" s="214"/>
      <c r="AT1252" s="215" t="s">
        <v>160</v>
      </c>
      <c r="AU1252" s="215" t="s">
        <v>158</v>
      </c>
      <c r="AV1252" s="11" t="s">
        <v>158</v>
      </c>
      <c r="AW1252" s="11" t="s">
        <v>36</v>
      </c>
      <c r="AX1252" s="11" t="s">
        <v>73</v>
      </c>
      <c r="AY1252" s="215" t="s">
        <v>150</v>
      </c>
    </row>
    <row r="1253" spans="2:65" s="12" customFormat="1" ht="13.5">
      <c r="B1253" s="216"/>
      <c r="C1253" s="217"/>
      <c r="D1253" s="206" t="s">
        <v>160</v>
      </c>
      <c r="E1253" s="218" t="s">
        <v>23</v>
      </c>
      <c r="F1253" s="219" t="s">
        <v>163</v>
      </c>
      <c r="G1253" s="217"/>
      <c r="H1253" s="220">
        <v>1</v>
      </c>
      <c r="I1253" s="221"/>
      <c r="J1253" s="217"/>
      <c r="K1253" s="217"/>
      <c r="L1253" s="222"/>
      <c r="M1253" s="223"/>
      <c r="N1253" s="224"/>
      <c r="O1253" s="224"/>
      <c r="P1253" s="224"/>
      <c r="Q1253" s="224"/>
      <c r="R1253" s="224"/>
      <c r="S1253" s="224"/>
      <c r="T1253" s="225"/>
      <c r="AT1253" s="226" t="s">
        <v>160</v>
      </c>
      <c r="AU1253" s="226" t="s">
        <v>158</v>
      </c>
      <c r="AV1253" s="12" t="s">
        <v>157</v>
      </c>
      <c r="AW1253" s="12" t="s">
        <v>36</v>
      </c>
      <c r="AX1253" s="12" t="s">
        <v>78</v>
      </c>
      <c r="AY1253" s="226" t="s">
        <v>150</v>
      </c>
    </row>
    <row r="1254" spans="2:65" s="1" customFormat="1" ht="25.5" customHeight="1">
      <c r="B1254" s="42"/>
      <c r="C1254" s="237" t="s">
        <v>2571</v>
      </c>
      <c r="D1254" s="237" t="s">
        <v>228</v>
      </c>
      <c r="E1254" s="238" t="s">
        <v>2572</v>
      </c>
      <c r="F1254" s="239" t="s">
        <v>2573</v>
      </c>
      <c r="G1254" s="240" t="s">
        <v>277</v>
      </c>
      <c r="H1254" s="241">
        <v>4</v>
      </c>
      <c r="I1254" s="242"/>
      <c r="J1254" s="243">
        <f>ROUND(I1254*H1254,2)</f>
        <v>0</v>
      </c>
      <c r="K1254" s="239" t="s">
        <v>23</v>
      </c>
      <c r="L1254" s="244"/>
      <c r="M1254" s="245" t="s">
        <v>23</v>
      </c>
      <c r="N1254" s="246" t="s">
        <v>45</v>
      </c>
      <c r="O1254" s="43"/>
      <c r="P1254" s="201">
        <f>O1254*H1254</f>
        <v>0</v>
      </c>
      <c r="Q1254" s="201">
        <v>1.7500000000000002E-2</v>
      </c>
      <c r="R1254" s="201">
        <f>Q1254*H1254</f>
        <v>7.0000000000000007E-2</v>
      </c>
      <c r="S1254" s="201">
        <v>0</v>
      </c>
      <c r="T1254" s="202">
        <f>S1254*H1254</f>
        <v>0</v>
      </c>
      <c r="AR1254" s="24" t="s">
        <v>312</v>
      </c>
      <c r="AT1254" s="24" t="s">
        <v>228</v>
      </c>
      <c r="AU1254" s="24" t="s">
        <v>158</v>
      </c>
      <c r="AY1254" s="24" t="s">
        <v>150</v>
      </c>
      <c r="BE1254" s="203">
        <f>IF(N1254="základní",J1254,0)</f>
        <v>0</v>
      </c>
      <c r="BF1254" s="203">
        <f>IF(N1254="snížená",J1254,0)</f>
        <v>0</v>
      </c>
      <c r="BG1254" s="203">
        <f>IF(N1254="zákl. přenesená",J1254,0)</f>
        <v>0</v>
      </c>
      <c r="BH1254" s="203">
        <f>IF(N1254="sníž. přenesená",J1254,0)</f>
        <v>0</v>
      </c>
      <c r="BI1254" s="203">
        <f>IF(N1254="nulová",J1254,0)</f>
        <v>0</v>
      </c>
      <c r="BJ1254" s="24" t="s">
        <v>158</v>
      </c>
      <c r="BK1254" s="203">
        <f>ROUND(I1254*H1254,2)</f>
        <v>0</v>
      </c>
      <c r="BL1254" s="24" t="s">
        <v>234</v>
      </c>
      <c r="BM1254" s="24" t="s">
        <v>2574</v>
      </c>
    </row>
    <row r="1255" spans="2:65" s="1" customFormat="1" ht="16.5" customHeight="1">
      <c r="B1255" s="42"/>
      <c r="C1255" s="192" t="s">
        <v>2575</v>
      </c>
      <c r="D1255" s="192" t="s">
        <v>152</v>
      </c>
      <c r="E1255" s="193" t="s">
        <v>2576</v>
      </c>
      <c r="F1255" s="194" t="s">
        <v>2577</v>
      </c>
      <c r="G1255" s="195" t="s">
        <v>330</v>
      </c>
      <c r="H1255" s="196">
        <v>130.715</v>
      </c>
      <c r="I1255" s="197"/>
      <c r="J1255" s="198">
        <f>ROUND(I1255*H1255,2)</f>
        <v>0</v>
      </c>
      <c r="K1255" s="194" t="s">
        <v>156</v>
      </c>
      <c r="L1255" s="62"/>
      <c r="M1255" s="199" t="s">
        <v>23</v>
      </c>
      <c r="N1255" s="200" t="s">
        <v>45</v>
      </c>
      <c r="O1255" s="43"/>
      <c r="P1255" s="201">
        <f>O1255*H1255</f>
        <v>0</v>
      </c>
      <c r="Q1255" s="201">
        <v>6.2E-4</v>
      </c>
      <c r="R1255" s="201">
        <f>Q1255*H1255</f>
        <v>8.1043299999999999E-2</v>
      </c>
      <c r="S1255" s="201">
        <v>0</v>
      </c>
      <c r="T1255" s="202">
        <f>S1255*H1255</f>
        <v>0</v>
      </c>
      <c r="AR1255" s="24" t="s">
        <v>234</v>
      </c>
      <c r="AT1255" s="24" t="s">
        <v>152</v>
      </c>
      <c r="AU1255" s="24" t="s">
        <v>158</v>
      </c>
      <c r="AY1255" s="24" t="s">
        <v>150</v>
      </c>
      <c r="BE1255" s="203">
        <f>IF(N1255="základní",J1255,0)</f>
        <v>0</v>
      </c>
      <c r="BF1255" s="203">
        <f>IF(N1255="snížená",J1255,0)</f>
        <v>0</v>
      </c>
      <c r="BG1255" s="203">
        <f>IF(N1255="zákl. přenesená",J1255,0)</f>
        <v>0</v>
      </c>
      <c r="BH1255" s="203">
        <f>IF(N1255="sníž. přenesená",J1255,0)</f>
        <v>0</v>
      </c>
      <c r="BI1255" s="203">
        <f>IF(N1255="nulová",J1255,0)</f>
        <v>0</v>
      </c>
      <c r="BJ1255" s="24" t="s">
        <v>158</v>
      </c>
      <c r="BK1255" s="203">
        <f>ROUND(I1255*H1255,2)</f>
        <v>0</v>
      </c>
      <c r="BL1255" s="24" t="s">
        <v>234</v>
      </c>
      <c r="BM1255" s="24" t="s">
        <v>2578</v>
      </c>
    </row>
    <row r="1256" spans="2:65" s="11" customFormat="1" ht="13.5">
      <c r="B1256" s="204"/>
      <c r="C1256" s="205"/>
      <c r="D1256" s="206" t="s">
        <v>160</v>
      </c>
      <c r="E1256" s="207" t="s">
        <v>23</v>
      </c>
      <c r="F1256" s="208" t="s">
        <v>1354</v>
      </c>
      <c r="G1256" s="205"/>
      <c r="H1256" s="209">
        <v>9.07</v>
      </c>
      <c r="I1256" s="210"/>
      <c r="J1256" s="205"/>
      <c r="K1256" s="205"/>
      <c r="L1256" s="211"/>
      <c r="M1256" s="212"/>
      <c r="N1256" s="213"/>
      <c r="O1256" s="213"/>
      <c r="P1256" s="213"/>
      <c r="Q1256" s="213"/>
      <c r="R1256" s="213"/>
      <c r="S1256" s="213"/>
      <c r="T1256" s="214"/>
      <c r="AT1256" s="215" t="s">
        <v>160</v>
      </c>
      <c r="AU1256" s="215" t="s">
        <v>158</v>
      </c>
      <c r="AV1256" s="11" t="s">
        <v>158</v>
      </c>
      <c r="AW1256" s="11" t="s">
        <v>36</v>
      </c>
      <c r="AX1256" s="11" t="s">
        <v>73</v>
      </c>
      <c r="AY1256" s="215" t="s">
        <v>150</v>
      </c>
    </row>
    <row r="1257" spans="2:65" s="11" customFormat="1" ht="13.5">
      <c r="B1257" s="204"/>
      <c r="C1257" s="205"/>
      <c r="D1257" s="206" t="s">
        <v>160</v>
      </c>
      <c r="E1257" s="207" t="s">
        <v>23</v>
      </c>
      <c r="F1257" s="208" t="s">
        <v>1355</v>
      </c>
      <c r="G1257" s="205"/>
      <c r="H1257" s="209">
        <v>3.9</v>
      </c>
      <c r="I1257" s="210"/>
      <c r="J1257" s="205"/>
      <c r="K1257" s="205"/>
      <c r="L1257" s="211"/>
      <c r="M1257" s="212"/>
      <c r="N1257" s="213"/>
      <c r="O1257" s="213"/>
      <c r="P1257" s="213"/>
      <c r="Q1257" s="213"/>
      <c r="R1257" s="213"/>
      <c r="S1257" s="213"/>
      <c r="T1257" s="214"/>
      <c r="AT1257" s="215" t="s">
        <v>160</v>
      </c>
      <c r="AU1257" s="215" t="s">
        <v>158</v>
      </c>
      <c r="AV1257" s="11" t="s">
        <v>158</v>
      </c>
      <c r="AW1257" s="11" t="s">
        <v>36</v>
      </c>
      <c r="AX1257" s="11" t="s">
        <v>73</v>
      </c>
      <c r="AY1257" s="215" t="s">
        <v>150</v>
      </c>
    </row>
    <row r="1258" spans="2:65" s="11" customFormat="1" ht="13.5">
      <c r="B1258" s="204"/>
      <c r="C1258" s="205"/>
      <c r="D1258" s="206" t="s">
        <v>160</v>
      </c>
      <c r="E1258" s="207" t="s">
        <v>23</v>
      </c>
      <c r="F1258" s="208" t="s">
        <v>1357</v>
      </c>
      <c r="G1258" s="205"/>
      <c r="H1258" s="209">
        <v>9.2799999999999994</v>
      </c>
      <c r="I1258" s="210"/>
      <c r="J1258" s="205"/>
      <c r="K1258" s="205"/>
      <c r="L1258" s="211"/>
      <c r="M1258" s="212"/>
      <c r="N1258" s="213"/>
      <c r="O1258" s="213"/>
      <c r="P1258" s="213"/>
      <c r="Q1258" s="213"/>
      <c r="R1258" s="213"/>
      <c r="S1258" s="213"/>
      <c r="T1258" s="214"/>
      <c r="AT1258" s="215" t="s">
        <v>160</v>
      </c>
      <c r="AU1258" s="215" t="s">
        <v>158</v>
      </c>
      <c r="AV1258" s="11" t="s">
        <v>158</v>
      </c>
      <c r="AW1258" s="11" t="s">
        <v>36</v>
      </c>
      <c r="AX1258" s="11" t="s">
        <v>73</v>
      </c>
      <c r="AY1258" s="215" t="s">
        <v>150</v>
      </c>
    </row>
    <row r="1259" spans="2:65" s="11" customFormat="1" ht="13.5">
      <c r="B1259" s="204"/>
      <c r="C1259" s="205"/>
      <c r="D1259" s="206" t="s">
        <v>160</v>
      </c>
      <c r="E1259" s="207" t="s">
        <v>23</v>
      </c>
      <c r="F1259" s="208" t="s">
        <v>2579</v>
      </c>
      <c r="G1259" s="205"/>
      <c r="H1259" s="209">
        <v>36.19</v>
      </c>
      <c r="I1259" s="210"/>
      <c r="J1259" s="205"/>
      <c r="K1259" s="205"/>
      <c r="L1259" s="211"/>
      <c r="M1259" s="212"/>
      <c r="N1259" s="213"/>
      <c r="O1259" s="213"/>
      <c r="P1259" s="213"/>
      <c r="Q1259" s="213"/>
      <c r="R1259" s="213"/>
      <c r="S1259" s="213"/>
      <c r="T1259" s="214"/>
      <c r="AT1259" s="215" t="s">
        <v>160</v>
      </c>
      <c r="AU1259" s="215" t="s">
        <v>158</v>
      </c>
      <c r="AV1259" s="11" t="s">
        <v>158</v>
      </c>
      <c r="AW1259" s="11" t="s">
        <v>36</v>
      </c>
      <c r="AX1259" s="11" t="s">
        <v>73</v>
      </c>
      <c r="AY1259" s="215" t="s">
        <v>150</v>
      </c>
    </row>
    <row r="1260" spans="2:65" s="11" customFormat="1" ht="13.5">
      <c r="B1260" s="204"/>
      <c r="C1260" s="205"/>
      <c r="D1260" s="206" t="s">
        <v>160</v>
      </c>
      <c r="E1260" s="207" t="s">
        <v>23</v>
      </c>
      <c r="F1260" s="208" t="s">
        <v>1358</v>
      </c>
      <c r="G1260" s="205"/>
      <c r="H1260" s="209">
        <v>5.25</v>
      </c>
      <c r="I1260" s="210"/>
      <c r="J1260" s="205"/>
      <c r="K1260" s="205"/>
      <c r="L1260" s="211"/>
      <c r="M1260" s="212"/>
      <c r="N1260" s="213"/>
      <c r="O1260" s="213"/>
      <c r="P1260" s="213"/>
      <c r="Q1260" s="213"/>
      <c r="R1260" s="213"/>
      <c r="S1260" s="213"/>
      <c r="T1260" s="214"/>
      <c r="AT1260" s="215" t="s">
        <v>160</v>
      </c>
      <c r="AU1260" s="215" t="s">
        <v>158</v>
      </c>
      <c r="AV1260" s="11" t="s">
        <v>158</v>
      </c>
      <c r="AW1260" s="11" t="s">
        <v>36</v>
      </c>
      <c r="AX1260" s="11" t="s">
        <v>73</v>
      </c>
      <c r="AY1260" s="215" t="s">
        <v>150</v>
      </c>
    </row>
    <row r="1261" spans="2:65" s="11" customFormat="1" ht="27">
      <c r="B1261" s="204"/>
      <c r="C1261" s="205"/>
      <c r="D1261" s="206" t="s">
        <v>160</v>
      </c>
      <c r="E1261" s="207" t="s">
        <v>23</v>
      </c>
      <c r="F1261" s="208" t="s">
        <v>1360</v>
      </c>
      <c r="G1261" s="205"/>
      <c r="H1261" s="209">
        <v>24.62</v>
      </c>
      <c r="I1261" s="210"/>
      <c r="J1261" s="205"/>
      <c r="K1261" s="205"/>
      <c r="L1261" s="211"/>
      <c r="M1261" s="212"/>
      <c r="N1261" s="213"/>
      <c r="O1261" s="213"/>
      <c r="P1261" s="213"/>
      <c r="Q1261" s="213"/>
      <c r="R1261" s="213"/>
      <c r="S1261" s="213"/>
      <c r="T1261" s="214"/>
      <c r="AT1261" s="215" t="s">
        <v>160</v>
      </c>
      <c r="AU1261" s="215" t="s">
        <v>158</v>
      </c>
      <c r="AV1261" s="11" t="s">
        <v>158</v>
      </c>
      <c r="AW1261" s="11" t="s">
        <v>36</v>
      </c>
      <c r="AX1261" s="11" t="s">
        <v>73</v>
      </c>
      <c r="AY1261" s="215" t="s">
        <v>150</v>
      </c>
    </row>
    <row r="1262" spans="2:65" s="11" customFormat="1" ht="13.5">
      <c r="B1262" s="204"/>
      <c r="C1262" s="205"/>
      <c r="D1262" s="206" t="s">
        <v>160</v>
      </c>
      <c r="E1262" s="207" t="s">
        <v>23</v>
      </c>
      <c r="F1262" s="208" t="s">
        <v>1361</v>
      </c>
      <c r="G1262" s="205"/>
      <c r="H1262" s="209">
        <v>8.08</v>
      </c>
      <c r="I1262" s="210"/>
      <c r="J1262" s="205"/>
      <c r="K1262" s="205"/>
      <c r="L1262" s="211"/>
      <c r="M1262" s="212"/>
      <c r="N1262" s="213"/>
      <c r="O1262" s="213"/>
      <c r="P1262" s="213"/>
      <c r="Q1262" s="213"/>
      <c r="R1262" s="213"/>
      <c r="S1262" s="213"/>
      <c r="T1262" s="214"/>
      <c r="AT1262" s="215" t="s">
        <v>160</v>
      </c>
      <c r="AU1262" s="215" t="s">
        <v>158</v>
      </c>
      <c r="AV1262" s="11" t="s">
        <v>158</v>
      </c>
      <c r="AW1262" s="11" t="s">
        <v>36</v>
      </c>
      <c r="AX1262" s="11" t="s">
        <v>73</v>
      </c>
      <c r="AY1262" s="215" t="s">
        <v>150</v>
      </c>
    </row>
    <row r="1263" spans="2:65" s="11" customFormat="1" ht="13.5">
      <c r="B1263" s="204"/>
      <c r="C1263" s="205"/>
      <c r="D1263" s="206" t="s">
        <v>160</v>
      </c>
      <c r="E1263" s="207" t="s">
        <v>23</v>
      </c>
      <c r="F1263" s="208" t="s">
        <v>1362</v>
      </c>
      <c r="G1263" s="205"/>
      <c r="H1263" s="209">
        <v>15.025</v>
      </c>
      <c r="I1263" s="210"/>
      <c r="J1263" s="205"/>
      <c r="K1263" s="205"/>
      <c r="L1263" s="211"/>
      <c r="M1263" s="212"/>
      <c r="N1263" s="213"/>
      <c r="O1263" s="213"/>
      <c r="P1263" s="213"/>
      <c r="Q1263" s="213"/>
      <c r="R1263" s="213"/>
      <c r="S1263" s="213"/>
      <c r="T1263" s="214"/>
      <c r="AT1263" s="215" t="s">
        <v>160</v>
      </c>
      <c r="AU1263" s="215" t="s">
        <v>158</v>
      </c>
      <c r="AV1263" s="11" t="s">
        <v>158</v>
      </c>
      <c r="AW1263" s="11" t="s">
        <v>36</v>
      </c>
      <c r="AX1263" s="11" t="s">
        <v>73</v>
      </c>
      <c r="AY1263" s="215" t="s">
        <v>150</v>
      </c>
    </row>
    <row r="1264" spans="2:65" s="11" customFormat="1" ht="13.5">
      <c r="B1264" s="204"/>
      <c r="C1264" s="205"/>
      <c r="D1264" s="206" t="s">
        <v>160</v>
      </c>
      <c r="E1264" s="207" t="s">
        <v>23</v>
      </c>
      <c r="F1264" s="208" t="s">
        <v>1363</v>
      </c>
      <c r="G1264" s="205"/>
      <c r="H1264" s="209">
        <v>3.1</v>
      </c>
      <c r="I1264" s="210"/>
      <c r="J1264" s="205"/>
      <c r="K1264" s="205"/>
      <c r="L1264" s="211"/>
      <c r="M1264" s="212"/>
      <c r="N1264" s="213"/>
      <c r="O1264" s="213"/>
      <c r="P1264" s="213"/>
      <c r="Q1264" s="213"/>
      <c r="R1264" s="213"/>
      <c r="S1264" s="213"/>
      <c r="T1264" s="214"/>
      <c r="AT1264" s="215" t="s">
        <v>160</v>
      </c>
      <c r="AU1264" s="215" t="s">
        <v>158</v>
      </c>
      <c r="AV1264" s="11" t="s">
        <v>158</v>
      </c>
      <c r="AW1264" s="11" t="s">
        <v>36</v>
      </c>
      <c r="AX1264" s="11" t="s">
        <v>73</v>
      </c>
      <c r="AY1264" s="215" t="s">
        <v>150</v>
      </c>
    </row>
    <row r="1265" spans="2:65" s="14" customFormat="1" ht="13.5">
      <c r="B1265" s="247"/>
      <c r="C1265" s="248"/>
      <c r="D1265" s="206" t="s">
        <v>160</v>
      </c>
      <c r="E1265" s="249" t="s">
        <v>23</v>
      </c>
      <c r="F1265" s="250" t="s">
        <v>449</v>
      </c>
      <c r="G1265" s="248"/>
      <c r="H1265" s="251">
        <v>114.515</v>
      </c>
      <c r="I1265" s="252"/>
      <c r="J1265" s="248"/>
      <c r="K1265" s="248"/>
      <c r="L1265" s="253"/>
      <c r="M1265" s="254"/>
      <c r="N1265" s="255"/>
      <c r="O1265" s="255"/>
      <c r="P1265" s="255"/>
      <c r="Q1265" s="255"/>
      <c r="R1265" s="255"/>
      <c r="S1265" s="255"/>
      <c r="T1265" s="256"/>
      <c r="AT1265" s="257" t="s">
        <v>160</v>
      </c>
      <c r="AU1265" s="257" t="s">
        <v>158</v>
      </c>
      <c r="AV1265" s="14" t="s">
        <v>169</v>
      </c>
      <c r="AW1265" s="14" t="s">
        <v>36</v>
      </c>
      <c r="AX1265" s="14" t="s">
        <v>73</v>
      </c>
      <c r="AY1265" s="257" t="s">
        <v>150</v>
      </c>
    </row>
    <row r="1266" spans="2:65" s="11" customFormat="1" ht="13.5">
      <c r="B1266" s="204"/>
      <c r="C1266" s="205"/>
      <c r="D1266" s="206" t="s">
        <v>160</v>
      </c>
      <c r="E1266" s="207" t="s">
        <v>23</v>
      </c>
      <c r="F1266" s="208" t="s">
        <v>2580</v>
      </c>
      <c r="G1266" s="205"/>
      <c r="H1266" s="209">
        <v>16.2</v>
      </c>
      <c r="I1266" s="210"/>
      <c r="J1266" s="205"/>
      <c r="K1266" s="205"/>
      <c r="L1266" s="211"/>
      <c r="M1266" s="212"/>
      <c r="N1266" s="213"/>
      <c r="O1266" s="213"/>
      <c r="P1266" s="213"/>
      <c r="Q1266" s="213"/>
      <c r="R1266" s="213"/>
      <c r="S1266" s="213"/>
      <c r="T1266" s="214"/>
      <c r="AT1266" s="215" t="s">
        <v>160</v>
      </c>
      <c r="AU1266" s="215" t="s">
        <v>158</v>
      </c>
      <c r="AV1266" s="11" t="s">
        <v>158</v>
      </c>
      <c r="AW1266" s="11" t="s">
        <v>36</v>
      </c>
      <c r="AX1266" s="11" t="s">
        <v>73</v>
      </c>
      <c r="AY1266" s="215" t="s">
        <v>150</v>
      </c>
    </row>
    <row r="1267" spans="2:65" s="12" customFormat="1" ht="13.5">
      <c r="B1267" s="216"/>
      <c r="C1267" s="217"/>
      <c r="D1267" s="206" t="s">
        <v>160</v>
      </c>
      <c r="E1267" s="218" t="s">
        <v>23</v>
      </c>
      <c r="F1267" s="219" t="s">
        <v>163</v>
      </c>
      <c r="G1267" s="217"/>
      <c r="H1267" s="220">
        <v>130.715</v>
      </c>
      <c r="I1267" s="221"/>
      <c r="J1267" s="217"/>
      <c r="K1267" s="217"/>
      <c r="L1267" s="222"/>
      <c r="M1267" s="223"/>
      <c r="N1267" s="224"/>
      <c r="O1267" s="224"/>
      <c r="P1267" s="224"/>
      <c r="Q1267" s="224"/>
      <c r="R1267" s="224"/>
      <c r="S1267" s="224"/>
      <c r="T1267" s="225"/>
      <c r="AT1267" s="226" t="s">
        <v>160</v>
      </c>
      <c r="AU1267" s="226" t="s">
        <v>158</v>
      </c>
      <c r="AV1267" s="12" t="s">
        <v>157</v>
      </c>
      <c r="AW1267" s="12" t="s">
        <v>36</v>
      </c>
      <c r="AX1267" s="12" t="s">
        <v>78</v>
      </c>
      <c r="AY1267" s="226" t="s">
        <v>150</v>
      </c>
    </row>
    <row r="1268" spans="2:65" s="1" customFormat="1" ht="16.5" customHeight="1">
      <c r="B1268" s="42"/>
      <c r="C1268" s="192" t="s">
        <v>2581</v>
      </c>
      <c r="D1268" s="192" t="s">
        <v>152</v>
      </c>
      <c r="E1268" s="193" t="s">
        <v>2582</v>
      </c>
      <c r="F1268" s="194" t="s">
        <v>2583</v>
      </c>
      <c r="G1268" s="195" t="s">
        <v>330</v>
      </c>
      <c r="H1268" s="196">
        <v>3.68</v>
      </c>
      <c r="I1268" s="197"/>
      <c r="J1268" s="198">
        <f>ROUND(I1268*H1268,2)</f>
        <v>0</v>
      </c>
      <c r="K1268" s="194" t="s">
        <v>156</v>
      </c>
      <c r="L1268" s="62"/>
      <c r="M1268" s="199" t="s">
        <v>23</v>
      </c>
      <c r="N1268" s="200" t="s">
        <v>45</v>
      </c>
      <c r="O1268" s="43"/>
      <c r="P1268" s="201">
        <f>O1268*H1268</f>
        <v>0</v>
      </c>
      <c r="Q1268" s="201">
        <v>7.9000000000000001E-4</v>
      </c>
      <c r="R1268" s="201">
        <f>Q1268*H1268</f>
        <v>2.9072E-3</v>
      </c>
      <c r="S1268" s="201">
        <v>0</v>
      </c>
      <c r="T1268" s="202">
        <f>S1268*H1268</f>
        <v>0</v>
      </c>
      <c r="AR1268" s="24" t="s">
        <v>234</v>
      </c>
      <c r="AT1268" s="24" t="s">
        <v>152</v>
      </c>
      <c r="AU1268" s="24" t="s">
        <v>158</v>
      </c>
      <c r="AY1268" s="24" t="s">
        <v>150</v>
      </c>
      <c r="BE1268" s="203">
        <f>IF(N1268="základní",J1268,0)</f>
        <v>0</v>
      </c>
      <c r="BF1268" s="203">
        <f>IF(N1268="snížená",J1268,0)</f>
        <v>0</v>
      </c>
      <c r="BG1268" s="203">
        <f>IF(N1268="zákl. přenesená",J1268,0)</f>
        <v>0</v>
      </c>
      <c r="BH1268" s="203">
        <f>IF(N1268="sníž. přenesená",J1268,0)</f>
        <v>0</v>
      </c>
      <c r="BI1268" s="203">
        <f>IF(N1268="nulová",J1268,0)</f>
        <v>0</v>
      </c>
      <c r="BJ1268" s="24" t="s">
        <v>158</v>
      </c>
      <c r="BK1268" s="203">
        <f>ROUND(I1268*H1268,2)</f>
        <v>0</v>
      </c>
      <c r="BL1268" s="24" t="s">
        <v>234</v>
      </c>
      <c r="BM1268" s="24" t="s">
        <v>2584</v>
      </c>
    </row>
    <row r="1269" spans="2:65" s="11" customFormat="1" ht="13.5">
      <c r="B1269" s="204"/>
      <c r="C1269" s="205"/>
      <c r="D1269" s="206" t="s">
        <v>160</v>
      </c>
      <c r="E1269" s="207" t="s">
        <v>23</v>
      </c>
      <c r="F1269" s="208" t="s">
        <v>2585</v>
      </c>
      <c r="G1269" s="205"/>
      <c r="H1269" s="209">
        <v>3.68</v>
      </c>
      <c r="I1269" s="210"/>
      <c r="J1269" s="205"/>
      <c r="K1269" s="205"/>
      <c r="L1269" s="211"/>
      <c r="M1269" s="212"/>
      <c r="N1269" s="213"/>
      <c r="O1269" s="213"/>
      <c r="P1269" s="213"/>
      <c r="Q1269" s="213"/>
      <c r="R1269" s="213"/>
      <c r="S1269" s="213"/>
      <c r="T1269" s="214"/>
      <c r="AT1269" s="215" t="s">
        <v>160</v>
      </c>
      <c r="AU1269" s="215" t="s">
        <v>158</v>
      </c>
      <c r="AV1269" s="11" t="s">
        <v>158</v>
      </c>
      <c r="AW1269" s="11" t="s">
        <v>36</v>
      </c>
      <c r="AX1269" s="11" t="s">
        <v>78</v>
      </c>
      <c r="AY1269" s="215" t="s">
        <v>150</v>
      </c>
    </row>
    <row r="1270" spans="2:65" s="1" customFormat="1" ht="16.5" customHeight="1">
      <c r="B1270" s="42"/>
      <c r="C1270" s="237" t="s">
        <v>2586</v>
      </c>
      <c r="D1270" s="237" t="s">
        <v>228</v>
      </c>
      <c r="E1270" s="238" t="s">
        <v>2587</v>
      </c>
      <c r="F1270" s="239" t="s">
        <v>2588</v>
      </c>
      <c r="G1270" s="240" t="s">
        <v>172</v>
      </c>
      <c r="H1270" s="241">
        <v>1</v>
      </c>
      <c r="I1270" s="242"/>
      <c r="J1270" s="243">
        <f>ROUND(I1270*H1270,2)</f>
        <v>0</v>
      </c>
      <c r="K1270" s="239" t="s">
        <v>23</v>
      </c>
      <c r="L1270" s="244"/>
      <c r="M1270" s="245" t="s">
        <v>23</v>
      </c>
      <c r="N1270" s="246" t="s">
        <v>45</v>
      </c>
      <c r="O1270" s="43"/>
      <c r="P1270" s="201">
        <f>O1270*H1270</f>
        <v>0</v>
      </c>
      <c r="Q1270" s="201">
        <v>1.0500000000000001E-2</v>
      </c>
      <c r="R1270" s="201">
        <f>Q1270*H1270</f>
        <v>1.0500000000000001E-2</v>
      </c>
      <c r="S1270" s="201">
        <v>0</v>
      </c>
      <c r="T1270" s="202">
        <f>S1270*H1270</f>
        <v>0</v>
      </c>
      <c r="AR1270" s="24" t="s">
        <v>312</v>
      </c>
      <c r="AT1270" s="24" t="s">
        <v>228</v>
      </c>
      <c r="AU1270" s="24" t="s">
        <v>158</v>
      </c>
      <c r="AY1270" s="24" t="s">
        <v>150</v>
      </c>
      <c r="BE1270" s="203">
        <f>IF(N1270="základní",J1270,0)</f>
        <v>0</v>
      </c>
      <c r="BF1270" s="203">
        <f>IF(N1270="snížená",J1270,0)</f>
        <v>0</v>
      </c>
      <c r="BG1270" s="203">
        <f>IF(N1270="zákl. přenesená",J1270,0)</f>
        <v>0</v>
      </c>
      <c r="BH1270" s="203">
        <f>IF(N1270="sníž. přenesená",J1270,0)</f>
        <v>0</v>
      </c>
      <c r="BI1270" s="203">
        <f>IF(N1270="nulová",J1270,0)</f>
        <v>0</v>
      </c>
      <c r="BJ1270" s="24" t="s">
        <v>158</v>
      </c>
      <c r="BK1270" s="203">
        <f>ROUND(I1270*H1270,2)</f>
        <v>0</v>
      </c>
      <c r="BL1270" s="24" t="s">
        <v>234</v>
      </c>
      <c r="BM1270" s="24" t="s">
        <v>2589</v>
      </c>
    </row>
    <row r="1271" spans="2:65" s="1" customFormat="1" ht="16.5" customHeight="1">
      <c r="B1271" s="42"/>
      <c r="C1271" s="192" t="s">
        <v>2590</v>
      </c>
      <c r="D1271" s="192" t="s">
        <v>152</v>
      </c>
      <c r="E1271" s="193" t="s">
        <v>2591</v>
      </c>
      <c r="F1271" s="194" t="s">
        <v>2592</v>
      </c>
      <c r="G1271" s="195" t="s">
        <v>330</v>
      </c>
      <c r="H1271" s="196">
        <v>130.715</v>
      </c>
      <c r="I1271" s="197"/>
      <c r="J1271" s="198">
        <f>ROUND(I1271*H1271,2)</f>
        <v>0</v>
      </c>
      <c r="K1271" s="194" t="s">
        <v>23</v>
      </c>
      <c r="L1271" s="62"/>
      <c r="M1271" s="199" t="s">
        <v>23</v>
      </c>
      <c r="N1271" s="200" t="s">
        <v>45</v>
      </c>
      <c r="O1271" s="43"/>
      <c r="P1271" s="201">
        <f>O1271*H1271</f>
        <v>0</v>
      </c>
      <c r="Q1271" s="201">
        <v>0</v>
      </c>
      <c r="R1271" s="201">
        <f>Q1271*H1271</f>
        <v>0</v>
      </c>
      <c r="S1271" s="201">
        <v>0</v>
      </c>
      <c r="T1271" s="202">
        <f>S1271*H1271</f>
        <v>0</v>
      </c>
      <c r="AR1271" s="24" t="s">
        <v>234</v>
      </c>
      <c r="AT1271" s="24" t="s">
        <v>152</v>
      </c>
      <c r="AU1271" s="24" t="s">
        <v>158</v>
      </c>
      <c r="AY1271" s="24" t="s">
        <v>150</v>
      </c>
      <c r="BE1271" s="203">
        <f>IF(N1271="základní",J1271,0)</f>
        <v>0</v>
      </c>
      <c r="BF1271" s="203">
        <f>IF(N1271="snížená",J1271,0)</f>
        <v>0</v>
      </c>
      <c r="BG1271" s="203">
        <f>IF(N1271="zákl. přenesená",J1271,0)</f>
        <v>0</v>
      </c>
      <c r="BH1271" s="203">
        <f>IF(N1271="sníž. přenesená",J1271,0)</f>
        <v>0</v>
      </c>
      <c r="BI1271" s="203">
        <f>IF(N1271="nulová",J1271,0)</f>
        <v>0</v>
      </c>
      <c r="BJ1271" s="24" t="s">
        <v>158</v>
      </c>
      <c r="BK1271" s="203">
        <f>ROUND(I1271*H1271,2)</f>
        <v>0</v>
      </c>
      <c r="BL1271" s="24" t="s">
        <v>234</v>
      </c>
      <c r="BM1271" s="24" t="s">
        <v>2593</v>
      </c>
    </row>
    <row r="1272" spans="2:65" s="11" customFormat="1" ht="13.5">
      <c r="B1272" s="204"/>
      <c r="C1272" s="205"/>
      <c r="D1272" s="206" t="s">
        <v>160</v>
      </c>
      <c r="E1272" s="207" t="s">
        <v>23</v>
      </c>
      <c r="F1272" s="208" t="s">
        <v>2594</v>
      </c>
      <c r="G1272" s="205"/>
      <c r="H1272" s="209">
        <v>130.715</v>
      </c>
      <c r="I1272" s="210"/>
      <c r="J1272" s="205"/>
      <c r="K1272" s="205"/>
      <c r="L1272" s="211"/>
      <c r="M1272" s="212"/>
      <c r="N1272" s="213"/>
      <c r="O1272" s="213"/>
      <c r="P1272" s="213"/>
      <c r="Q1272" s="213"/>
      <c r="R1272" s="213"/>
      <c r="S1272" s="213"/>
      <c r="T1272" s="214"/>
      <c r="AT1272" s="215" t="s">
        <v>160</v>
      </c>
      <c r="AU1272" s="215" t="s">
        <v>158</v>
      </c>
      <c r="AV1272" s="11" t="s">
        <v>158</v>
      </c>
      <c r="AW1272" s="11" t="s">
        <v>36</v>
      </c>
      <c r="AX1272" s="11" t="s">
        <v>78</v>
      </c>
      <c r="AY1272" s="215" t="s">
        <v>150</v>
      </c>
    </row>
    <row r="1273" spans="2:65" s="1" customFormat="1" ht="25.5" customHeight="1">
      <c r="B1273" s="42"/>
      <c r="C1273" s="192" t="s">
        <v>2595</v>
      </c>
      <c r="D1273" s="192" t="s">
        <v>152</v>
      </c>
      <c r="E1273" s="193" t="s">
        <v>2596</v>
      </c>
      <c r="F1273" s="194" t="s">
        <v>2597</v>
      </c>
      <c r="G1273" s="195" t="s">
        <v>172</v>
      </c>
      <c r="H1273" s="196">
        <v>154.07</v>
      </c>
      <c r="I1273" s="197"/>
      <c r="J1273" s="198">
        <f>ROUND(I1273*H1273,2)</f>
        <v>0</v>
      </c>
      <c r="K1273" s="194" t="s">
        <v>156</v>
      </c>
      <c r="L1273" s="62"/>
      <c r="M1273" s="199" t="s">
        <v>23</v>
      </c>
      <c r="N1273" s="200" t="s">
        <v>45</v>
      </c>
      <c r="O1273" s="43"/>
      <c r="P1273" s="201">
        <f>O1273*H1273</f>
        <v>0</v>
      </c>
      <c r="Q1273" s="201">
        <v>3.9199999999999999E-3</v>
      </c>
      <c r="R1273" s="201">
        <f>Q1273*H1273</f>
        <v>0.6039544</v>
      </c>
      <c r="S1273" s="201">
        <v>0</v>
      </c>
      <c r="T1273" s="202">
        <f>S1273*H1273</f>
        <v>0</v>
      </c>
      <c r="AR1273" s="24" t="s">
        <v>234</v>
      </c>
      <c r="AT1273" s="24" t="s">
        <v>152</v>
      </c>
      <c r="AU1273" s="24" t="s">
        <v>158</v>
      </c>
      <c r="AY1273" s="24" t="s">
        <v>150</v>
      </c>
      <c r="BE1273" s="203">
        <f>IF(N1273="základní",J1273,0)</f>
        <v>0</v>
      </c>
      <c r="BF1273" s="203">
        <f>IF(N1273="snížená",J1273,0)</f>
        <v>0</v>
      </c>
      <c r="BG1273" s="203">
        <f>IF(N1273="zákl. přenesená",J1273,0)</f>
        <v>0</v>
      </c>
      <c r="BH1273" s="203">
        <f>IF(N1273="sníž. přenesená",J1273,0)</f>
        <v>0</v>
      </c>
      <c r="BI1273" s="203">
        <f>IF(N1273="nulová",J1273,0)</f>
        <v>0</v>
      </c>
      <c r="BJ1273" s="24" t="s">
        <v>158</v>
      </c>
      <c r="BK1273" s="203">
        <f>ROUND(I1273*H1273,2)</f>
        <v>0</v>
      </c>
      <c r="BL1273" s="24" t="s">
        <v>234</v>
      </c>
      <c r="BM1273" s="24" t="s">
        <v>2598</v>
      </c>
    </row>
    <row r="1274" spans="2:65" s="13" customFormat="1" ht="13.5">
      <c r="B1274" s="227"/>
      <c r="C1274" s="228"/>
      <c r="D1274" s="206" t="s">
        <v>160</v>
      </c>
      <c r="E1274" s="229" t="s">
        <v>23</v>
      </c>
      <c r="F1274" s="230" t="s">
        <v>2599</v>
      </c>
      <c r="G1274" s="228"/>
      <c r="H1274" s="229" t="s">
        <v>23</v>
      </c>
      <c r="I1274" s="231"/>
      <c r="J1274" s="228"/>
      <c r="K1274" s="228"/>
      <c r="L1274" s="232"/>
      <c r="M1274" s="233"/>
      <c r="N1274" s="234"/>
      <c r="O1274" s="234"/>
      <c r="P1274" s="234"/>
      <c r="Q1274" s="234"/>
      <c r="R1274" s="234"/>
      <c r="S1274" s="234"/>
      <c r="T1274" s="235"/>
      <c r="AT1274" s="236" t="s">
        <v>160</v>
      </c>
      <c r="AU1274" s="236" t="s">
        <v>158</v>
      </c>
      <c r="AV1274" s="13" t="s">
        <v>78</v>
      </c>
      <c r="AW1274" s="13" t="s">
        <v>36</v>
      </c>
      <c r="AX1274" s="13" t="s">
        <v>73</v>
      </c>
      <c r="AY1274" s="236" t="s">
        <v>150</v>
      </c>
    </row>
    <row r="1275" spans="2:65" s="11" customFormat="1" ht="13.5">
      <c r="B1275" s="204"/>
      <c r="C1275" s="205"/>
      <c r="D1275" s="206" t="s">
        <v>160</v>
      </c>
      <c r="E1275" s="207" t="s">
        <v>23</v>
      </c>
      <c r="F1275" s="208" t="s">
        <v>2600</v>
      </c>
      <c r="G1275" s="205"/>
      <c r="H1275" s="209">
        <v>6.98</v>
      </c>
      <c r="I1275" s="210"/>
      <c r="J1275" s="205"/>
      <c r="K1275" s="205"/>
      <c r="L1275" s="211"/>
      <c r="M1275" s="212"/>
      <c r="N1275" s="213"/>
      <c r="O1275" s="213"/>
      <c r="P1275" s="213"/>
      <c r="Q1275" s="213"/>
      <c r="R1275" s="213"/>
      <c r="S1275" s="213"/>
      <c r="T1275" s="214"/>
      <c r="AT1275" s="215" t="s">
        <v>160</v>
      </c>
      <c r="AU1275" s="215" t="s">
        <v>158</v>
      </c>
      <c r="AV1275" s="11" t="s">
        <v>158</v>
      </c>
      <c r="AW1275" s="11" t="s">
        <v>36</v>
      </c>
      <c r="AX1275" s="11" t="s">
        <v>73</v>
      </c>
      <c r="AY1275" s="215" t="s">
        <v>150</v>
      </c>
    </row>
    <row r="1276" spans="2:65" s="11" customFormat="1" ht="13.5">
      <c r="B1276" s="204"/>
      <c r="C1276" s="205"/>
      <c r="D1276" s="206" t="s">
        <v>160</v>
      </c>
      <c r="E1276" s="207" t="s">
        <v>23</v>
      </c>
      <c r="F1276" s="208" t="s">
        <v>2601</v>
      </c>
      <c r="G1276" s="205"/>
      <c r="H1276" s="209">
        <v>4</v>
      </c>
      <c r="I1276" s="210"/>
      <c r="J1276" s="205"/>
      <c r="K1276" s="205"/>
      <c r="L1276" s="211"/>
      <c r="M1276" s="212"/>
      <c r="N1276" s="213"/>
      <c r="O1276" s="213"/>
      <c r="P1276" s="213"/>
      <c r="Q1276" s="213"/>
      <c r="R1276" s="213"/>
      <c r="S1276" s="213"/>
      <c r="T1276" s="214"/>
      <c r="AT1276" s="215" t="s">
        <v>160</v>
      </c>
      <c r="AU1276" s="215" t="s">
        <v>158</v>
      </c>
      <c r="AV1276" s="11" t="s">
        <v>158</v>
      </c>
      <c r="AW1276" s="11" t="s">
        <v>36</v>
      </c>
      <c r="AX1276" s="11" t="s">
        <v>73</v>
      </c>
      <c r="AY1276" s="215" t="s">
        <v>150</v>
      </c>
    </row>
    <row r="1277" spans="2:65" s="11" customFormat="1" ht="13.5">
      <c r="B1277" s="204"/>
      <c r="C1277" s="205"/>
      <c r="D1277" s="206" t="s">
        <v>160</v>
      </c>
      <c r="E1277" s="207" t="s">
        <v>23</v>
      </c>
      <c r="F1277" s="208" t="s">
        <v>2602</v>
      </c>
      <c r="G1277" s="205"/>
      <c r="H1277" s="209">
        <v>1.22</v>
      </c>
      <c r="I1277" s="210"/>
      <c r="J1277" s="205"/>
      <c r="K1277" s="205"/>
      <c r="L1277" s="211"/>
      <c r="M1277" s="212"/>
      <c r="N1277" s="213"/>
      <c r="O1277" s="213"/>
      <c r="P1277" s="213"/>
      <c r="Q1277" s="213"/>
      <c r="R1277" s="213"/>
      <c r="S1277" s="213"/>
      <c r="T1277" s="214"/>
      <c r="AT1277" s="215" t="s">
        <v>160</v>
      </c>
      <c r="AU1277" s="215" t="s">
        <v>158</v>
      </c>
      <c r="AV1277" s="11" t="s">
        <v>158</v>
      </c>
      <c r="AW1277" s="11" t="s">
        <v>36</v>
      </c>
      <c r="AX1277" s="11" t="s">
        <v>73</v>
      </c>
      <c r="AY1277" s="215" t="s">
        <v>150</v>
      </c>
    </row>
    <row r="1278" spans="2:65" s="11" customFormat="1" ht="13.5">
      <c r="B1278" s="204"/>
      <c r="C1278" s="205"/>
      <c r="D1278" s="206" t="s">
        <v>160</v>
      </c>
      <c r="E1278" s="207" t="s">
        <v>23</v>
      </c>
      <c r="F1278" s="208" t="s">
        <v>2603</v>
      </c>
      <c r="G1278" s="205"/>
      <c r="H1278" s="209">
        <v>5.37</v>
      </c>
      <c r="I1278" s="210"/>
      <c r="J1278" s="205"/>
      <c r="K1278" s="205"/>
      <c r="L1278" s="211"/>
      <c r="M1278" s="212"/>
      <c r="N1278" s="213"/>
      <c r="O1278" s="213"/>
      <c r="P1278" s="213"/>
      <c r="Q1278" s="213"/>
      <c r="R1278" s="213"/>
      <c r="S1278" s="213"/>
      <c r="T1278" s="214"/>
      <c r="AT1278" s="215" t="s">
        <v>160</v>
      </c>
      <c r="AU1278" s="215" t="s">
        <v>158</v>
      </c>
      <c r="AV1278" s="11" t="s">
        <v>158</v>
      </c>
      <c r="AW1278" s="11" t="s">
        <v>36</v>
      </c>
      <c r="AX1278" s="11" t="s">
        <v>73</v>
      </c>
      <c r="AY1278" s="215" t="s">
        <v>150</v>
      </c>
    </row>
    <row r="1279" spans="2:65" s="11" customFormat="1" ht="13.5">
      <c r="B1279" s="204"/>
      <c r="C1279" s="205"/>
      <c r="D1279" s="206" t="s">
        <v>160</v>
      </c>
      <c r="E1279" s="207" t="s">
        <v>23</v>
      </c>
      <c r="F1279" s="208" t="s">
        <v>2604</v>
      </c>
      <c r="G1279" s="205"/>
      <c r="H1279" s="209">
        <v>63.38</v>
      </c>
      <c r="I1279" s="210"/>
      <c r="J1279" s="205"/>
      <c r="K1279" s="205"/>
      <c r="L1279" s="211"/>
      <c r="M1279" s="212"/>
      <c r="N1279" s="213"/>
      <c r="O1279" s="213"/>
      <c r="P1279" s="213"/>
      <c r="Q1279" s="213"/>
      <c r="R1279" s="213"/>
      <c r="S1279" s="213"/>
      <c r="T1279" s="214"/>
      <c r="AT1279" s="215" t="s">
        <v>160</v>
      </c>
      <c r="AU1279" s="215" t="s">
        <v>158</v>
      </c>
      <c r="AV1279" s="11" t="s">
        <v>158</v>
      </c>
      <c r="AW1279" s="11" t="s">
        <v>36</v>
      </c>
      <c r="AX1279" s="11" t="s">
        <v>73</v>
      </c>
      <c r="AY1279" s="215" t="s">
        <v>150</v>
      </c>
    </row>
    <row r="1280" spans="2:65" s="11" customFormat="1" ht="13.5">
      <c r="B1280" s="204"/>
      <c r="C1280" s="205"/>
      <c r="D1280" s="206" t="s">
        <v>160</v>
      </c>
      <c r="E1280" s="207" t="s">
        <v>23</v>
      </c>
      <c r="F1280" s="208" t="s">
        <v>2605</v>
      </c>
      <c r="G1280" s="205"/>
      <c r="H1280" s="209">
        <v>2.67</v>
      </c>
      <c r="I1280" s="210"/>
      <c r="J1280" s="205"/>
      <c r="K1280" s="205"/>
      <c r="L1280" s="211"/>
      <c r="M1280" s="212"/>
      <c r="N1280" s="213"/>
      <c r="O1280" s="213"/>
      <c r="P1280" s="213"/>
      <c r="Q1280" s="213"/>
      <c r="R1280" s="213"/>
      <c r="S1280" s="213"/>
      <c r="T1280" s="214"/>
      <c r="AT1280" s="215" t="s">
        <v>160</v>
      </c>
      <c r="AU1280" s="215" t="s">
        <v>158</v>
      </c>
      <c r="AV1280" s="11" t="s">
        <v>158</v>
      </c>
      <c r="AW1280" s="11" t="s">
        <v>36</v>
      </c>
      <c r="AX1280" s="11" t="s">
        <v>73</v>
      </c>
      <c r="AY1280" s="215" t="s">
        <v>150</v>
      </c>
    </row>
    <row r="1281" spans="2:65" s="11" customFormat="1" ht="13.5">
      <c r="B1281" s="204"/>
      <c r="C1281" s="205"/>
      <c r="D1281" s="206" t="s">
        <v>160</v>
      </c>
      <c r="E1281" s="207" t="s">
        <v>23</v>
      </c>
      <c r="F1281" s="208" t="s">
        <v>2606</v>
      </c>
      <c r="G1281" s="205"/>
      <c r="H1281" s="209">
        <v>2.98</v>
      </c>
      <c r="I1281" s="210"/>
      <c r="J1281" s="205"/>
      <c r="K1281" s="205"/>
      <c r="L1281" s="211"/>
      <c r="M1281" s="212"/>
      <c r="N1281" s="213"/>
      <c r="O1281" s="213"/>
      <c r="P1281" s="213"/>
      <c r="Q1281" s="213"/>
      <c r="R1281" s="213"/>
      <c r="S1281" s="213"/>
      <c r="T1281" s="214"/>
      <c r="AT1281" s="215" t="s">
        <v>160</v>
      </c>
      <c r="AU1281" s="215" t="s">
        <v>158</v>
      </c>
      <c r="AV1281" s="11" t="s">
        <v>158</v>
      </c>
      <c r="AW1281" s="11" t="s">
        <v>36</v>
      </c>
      <c r="AX1281" s="11" t="s">
        <v>73</v>
      </c>
      <c r="AY1281" s="215" t="s">
        <v>150</v>
      </c>
    </row>
    <row r="1282" spans="2:65" s="11" customFormat="1" ht="13.5">
      <c r="B1282" s="204"/>
      <c r="C1282" s="205"/>
      <c r="D1282" s="206" t="s">
        <v>160</v>
      </c>
      <c r="E1282" s="207" t="s">
        <v>23</v>
      </c>
      <c r="F1282" s="208" t="s">
        <v>2607</v>
      </c>
      <c r="G1282" s="205"/>
      <c r="H1282" s="209">
        <v>34.82</v>
      </c>
      <c r="I1282" s="210"/>
      <c r="J1282" s="205"/>
      <c r="K1282" s="205"/>
      <c r="L1282" s="211"/>
      <c r="M1282" s="212"/>
      <c r="N1282" s="213"/>
      <c r="O1282" s="213"/>
      <c r="P1282" s="213"/>
      <c r="Q1282" s="213"/>
      <c r="R1282" s="213"/>
      <c r="S1282" s="213"/>
      <c r="T1282" s="214"/>
      <c r="AT1282" s="215" t="s">
        <v>160</v>
      </c>
      <c r="AU1282" s="215" t="s">
        <v>158</v>
      </c>
      <c r="AV1282" s="11" t="s">
        <v>158</v>
      </c>
      <c r="AW1282" s="11" t="s">
        <v>36</v>
      </c>
      <c r="AX1282" s="11" t="s">
        <v>73</v>
      </c>
      <c r="AY1282" s="215" t="s">
        <v>150</v>
      </c>
    </row>
    <row r="1283" spans="2:65" s="11" customFormat="1" ht="13.5">
      <c r="B1283" s="204"/>
      <c r="C1283" s="205"/>
      <c r="D1283" s="206" t="s">
        <v>160</v>
      </c>
      <c r="E1283" s="207" t="s">
        <v>23</v>
      </c>
      <c r="F1283" s="208" t="s">
        <v>2608</v>
      </c>
      <c r="G1283" s="205"/>
      <c r="H1283" s="209">
        <v>4.9000000000000004</v>
      </c>
      <c r="I1283" s="210"/>
      <c r="J1283" s="205"/>
      <c r="K1283" s="205"/>
      <c r="L1283" s="211"/>
      <c r="M1283" s="212"/>
      <c r="N1283" s="213"/>
      <c r="O1283" s="213"/>
      <c r="P1283" s="213"/>
      <c r="Q1283" s="213"/>
      <c r="R1283" s="213"/>
      <c r="S1283" s="213"/>
      <c r="T1283" s="214"/>
      <c r="AT1283" s="215" t="s">
        <v>160</v>
      </c>
      <c r="AU1283" s="215" t="s">
        <v>158</v>
      </c>
      <c r="AV1283" s="11" t="s">
        <v>158</v>
      </c>
      <c r="AW1283" s="11" t="s">
        <v>36</v>
      </c>
      <c r="AX1283" s="11" t="s">
        <v>73</v>
      </c>
      <c r="AY1283" s="215" t="s">
        <v>150</v>
      </c>
    </row>
    <row r="1284" spans="2:65" s="11" customFormat="1" ht="13.5">
      <c r="B1284" s="204"/>
      <c r="C1284" s="205"/>
      <c r="D1284" s="206" t="s">
        <v>160</v>
      </c>
      <c r="E1284" s="207" t="s">
        <v>23</v>
      </c>
      <c r="F1284" s="208" t="s">
        <v>2609</v>
      </c>
      <c r="G1284" s="205"/>
      <c r="H1284" s="209">
        <v>13.88</v>
      </c>
      <c r="I1284" s="210"/>
      <c r="J1284" s="205"/>
      <c r="K1284" s="205"/>
      <c r="L1284" s="211"/>
      <c r="M1284" s="212"/>
      <c r="N1284" s="213"/>
      <c r="O1284" s="213"/>
      <c r="P1284" s="213"/>
      <c r="Q1284" s="213"/>
      <c r="R1284" s="213"/>
      <c r="S1284" s="213"/>
      <c r="T1284" s="214"/>
      <c r="AT1284" s="215" t="s">
        <v>160</v>
      </c>
      <c r="AU1284" s="215" t="s">
        <v>158</v>
      </c>
      <c r="AV1284" s="11" t="s">
        <v>158</v>
      </c>
      <c r="AW1284" s="11" t="s">
        <v>36</v>
      </c>
      <c r="AX1284" s="11" t="s">
        <v>73</v>
      </c>
      <c r="AY1284" s="215" t="s">
        <v>150</v>
      </c>
    </row>
    <row r="1285" spans="2:65" s="11" customFormat="1" ht="13.5">
      <c r="B1285" s="204"/>
      <c r="C1285" s="205"/>
      <c r="D1285" s="206" t="s">
        <v>160</v>
      </c>
      <c r="E1285" s="207" t="s">
        <v>23</v>
      </c>
      <c r="F1285" s="208" t="s">
        <v>2610</v>
      </c>
      <c r="G1285" s="205"/>
      <c r="H1285" s="209">
        <v>1.56</v>
      </c>
      <c r="I1285" s="210"/>
      <c r="J1285" s="205"/>
      <c r="K1285" s="205"/>
      <c r="L1285" s="211"/>
      <c r="M1285" s="212"/>
      <c r="N1285" s="213"/>
      <c r="O1285" s="213"/>
      <c r="P1285" s="213"/>
      <c r="Q1285" s="213"/>
      <c r="R1285" s="213"/>
      <c r="S1285" s="213"/>
      <c r="T1285" s="214"/>
      <c r="AT1285" s="215" t="s">
        <v>160</v>
      </c>
      <c r="AU1285" s="215" t="s">
        <v>158</v>
      </c>
      <c r="AV1285" s="11" t="s">
        <v>158</v>
      </c>
      <c r="AW1285" s="11" t="s">
        <v>36</v>
      </c>
      <c r="AX1285" s="11" t="s">
        <v>73</v>
      </c>
      <c r="AY1285" s="215" t="s">
        <v>150</v>
      </c>
    </row>
    <row r="1286" spans="2:65" s="11" customFormat="1" ht="13.5">
      <c r="B1286" s="204"/>
      <c r="C1286" s="205"/>
      <c r="D1286" s="206" t="s">
        <v>160</v>
      </c>
      <c r="E1286" s="207" t="s">
        <v>23</v>
      </c>
      <c r="F1286" s="208" t="s">
        <v>2611</v>
      </c>
      <c r="G1286" s="205"/>
      <c r="H1286" s="209">
        <v>2.3199999999999998</v>
      </c>
      <c r="I1286" s="210"/>
      <c r="J1286" s="205"/>
      <c r="K1286" s="205"/>
      <c r="L1286" s="211"/>
      <c r="M1286" s="212"/>
      <c r="N1286" s="213"/>
      <c r="O1286" s="213"/>
      <c r="P1286" s="213"/>
      <c r="Q1286" s="213"/>
      <c r="R1286" s="213"/>
      <c r="S1286" s="213"/>
      <c r="T1286" s="214"/>
      <c r="AT1286" s="215" t="s">
        <v>160</v>
      </c>
      <c r="AU1286" s="215" t="s">
        <v>158</v>
      </c>
      <c r="AV1286" s="11" t="s">
        <v>158</v>
      </c>
      <c r="AW1286" s="11" t="s">
        <v>36</v>
      </c>
      <c r="AX1286" s="11" t="s">
        <v>73</v>
      </c>
      <c r="AY1286" s="215" t="s">
        <v>150</v>
      </c>
    </row>
    <row r="1287" spans="2:65" s="11" customFormat="1" ht="13.5">
      <c r="B1287" s="204"/>
      <c r="C1287" s="205"/>
      <c r="D1287" s="206" t="s">
        <v>160</v>
      </c>
      <c r="E1287" s="207" t="s">
        <v>23</v>
      </c>
      <c r="F1287" s="208" t="s">
        <v>2612</v>
      </c>
      <c r="G1287" s="205"/>
      <c r="H1287" s="209">
        <v>1.29</v>
      </c>
      <c r="I1287" s="210"/>
      <c r="J1287" s="205"/>
      <c r="K1287" s="205"/>
      <c r="L1287" s="211"/>
      <c r="M1287" s="212"/>
      <c r="N1287" s="213"/>
      <c r="O1287" s="213"/>
      <c r="P1287" s="213"/>
      <c r="Q1287" s="213"/>
      <c r="R1287" s="213"/>
      <c r="S1287" s="213"/>
      <c r="T1287" s="214"/>
      <c r="AT1287" s="215" t="s">
        <v>160</v>
      </c>
      <c r="AU1287" s="215" t="s">
        <v>158</v>
      </c>
      <c r="AV1287" s="11" t="s">
        <v>158</v>
      </c>
      <c r="AW1287" s="11" t="s">
        <v>36</v>
      </c>
      <c r="AX1287" s="11" t="s">
        <v>73</v>
      </c>
      <c r="AY1287" s="215" t="s">
        <v>150</v>
      </c>
    </row>
    <row r="1288" spans="2:65" s="14" customFormat="1" ht="13.5">
      <c r="B1288" s="247"/>
      <c r="C1288" s="248"/>
      <c r="D1288" s="206" t="s">
        <v>160</v>
      </c>
      <c r="E1288" s="249" t="s">
        <v>23</v>
      </c>
      <c r="F1288" s="250" t="s">
        <v>449</v>
      </c>
      <c r="G1288" s="248"/>
      <c r="H1288" s="251">
        <v>145.37</v>
      </c>
      <c r="I1288" s="252"/>
      <c r="J1288" s="248"/>
      <c r="K1288" s="248"/>
      <c r="L1288" s="253"/>
      <c r="M1288" s="254"/>
      <c r="N1288" s="255"/>
      <c r="O1288" s="255"/>
      <c r="P1288" s="255"/>
      <c r="Q1288" s="255"/>
      <c r="R1288" s="255"/>
      <c r="S1288" s="255"/>
      <c r="T1288" s="256"/>
      <c r="AT1288" s="257" t="s">
        <v>160</v>
      </c>
      <c r="AU1288" s="257" t="s">
        <v>158</v>
      </c>
      <c r="AV1288" s="14" t="s">
        <v>169</v>
      </c>
      <c r="AW1288" s="14" t="s">
        <v>36</v>
      </c>
      <c r="AX1288" s="14" t="s">
        <v>73</v>
      </c>
      <c r="AY1288" s="257" t="s">
        <v>150</v>
      </c>
    </row>
    <row r="1289" spans="2:65" s="11" customFormat="1" ht="13.5">
      <c r="B1289" s="204"/>
      <c r="C1289" s="205"/>
      <c r="D1289" s="206" t="s">
        <v>160</v>
      </c>
      <c r="E1289" s="207" t="s">
        <v>23</v>
      </c>
      <c r="F1289" s="208" t="s">
        <v>2613</v>
      </c>
      <c r="G1289" s="205"/>
      <c r="H1289" s="209">
        <v>8.6999999999999993</v>
      </c>
      <c r="I1289" s="210"/>
      <c r="J1289" s="205"/>
      <c r="K1289" s="205"/>
      <c r="L1289" s="211"/>
      <c r="M1289" s="212"/>
      <c r="N1289" s="213"/>
      <c r="O1289" s="213"/>
      <c r="P1289" s="213"/>
      <c r="Q1289" s="213"/>
      <c r="R1289" s="213"/>
      <c r="S1289" s="213"/>
      <c r="T1289" s="214"/>
      <c r="AT1289" s="215" t="s">
        <v>160</v>
      </c>
      <c r="AU1289" s="215" t="s">
        <v>158</v>
      </c>
      <c r="AV1289" s="11" t="s">
        <v>158</v>
      </c>
      <c r="AW1289" s="11" t="s">
        <v>36</v>
      </c>
      <c r="AX1289" s="11" t="s">
        <v>73</v>
      </c>
      <c r="AY1289" s="215" t="s">
        <v>150</v>
      </c>
    </row>
    <row r="1290" spans="2:65" s="12" customFormat="1" ht="13.5">
      <c r="B1290" s="216"/>
      <c r="C1290" s="217"/>
      <c r="D1290" s="206" t="s">
        <v>160</v>
      </c>
      <c r="E1290" s="218" t="s">
        <v>23</v>
      </c>
      <c r="F1290" s="219" t="s">
        <v>163</v>
      </c>
      <c r="G1290" s="217"/>
      <c r="H1290" s="220">
        <v>154.07</v>
      </c>
      <c r="I1290" s="221"/>
      <c r="J1290" s="217"/>
      <c r="K1290" s="217"/>
      <c r="L1290" s="222"/>
      <c r="M1290" s="223"/>
      <c r="N1290" s="224"/>
      <c r="O1290" s="224"/>
      <c r="P1290" s="224"/>
      <c r="Q1290" s="224"/>
      <c r="R1290" s="224"/>
      <c r="S1290" s="224"/>
      <c r="T1290" s="225"/>
      <c r="AT1290" s="226" t="s">
        <v>160</v>
      </c>
      <c r="AU1290" s="226" t="s">
        <v>158</v>
      </c>
      <c r="AV1290" s="12" t="s">
        <v>157</v>
      </c>
      <c r="AW1290" s="12" t="s">
        <v>36</v>
      </c>
      <c r="AX1290" s="12" t="s">
        <v>78</v>
      </c>
      <c r="AY1290" s="226" t="s">
        <v>150</v>
      </c>
    </row>
    <row r="1291" spans="2:65" s="1" customFormat="1" ht="25.5" customHeight="1">
      <c r="B1291" s="42"/>
      <c r="C1291" s="237" t="s">
        <v>2614</v>
      </c>
      <c r="D1291" s="237" t="s">
        <v>228</v>
      </c>
      <c r="E1291" s="238" t="s">
        <v>2615</v>
      </c>
      <c r="F1291" s="239" t="s">
        <v>2616</v>
      </c>
      <c r="G1291" s="240" t="s">
        <v>172</v>
      </c>
      <c r="H1291" s="241">
        <v>183.85599999999999</v>
      </c>
      <c r="I1291" s="242"/>
      <c r="J1291" s="243">
        <f>ROUND(I1291*H1291,2)</f>
        <v>0</v>
      </c>
      <c r="K1291" s="239" t="s">
        <v>23</v>
      </c>
      <c r="L1291" s="244"/>
      <c r="M1291" s="245" t="s">
        <v>23</v>
      </c>
      <c r="N1291" s="246" t="s">
        <v>45</v>
      </c>
      <c r="O1291" s="43"/>
      <c r="P1291" s="201">
        <f>O1291*H1291</f>
        <v>0</v>
      </c>
      <c r="Q1291" s="201">
        <v>1.9199999999999998E-2</v>
      </c>
      <c r="R1291" s="201">
        <f>Q1291*H1291</f>
        <v>3.5300351999999995</v>
      </c>
      <c r="S1291" s="201">
        <v>0</v>
      </c>
      <c r="T1291" s="202">
        <f>S1291*H1291</f>
        <v>0</v>
      </c>
      <c r="AR1291" s="24" t="s">
        <v>312</v>
      </c>
      <c r="AT1291" s="24" t="s">
        <v>228</v>
      </c>
      <c r="AU1291" s="24" t="s">
        <v>158</v>
      </c>
      <c r="AY1291" s="24" t="s">
        <v>150</v>
      </c>
      <c r="BE1291" s="203">
        <f>IF(N1291="základní",J1291,0)</f>
        <v>0</v>
      </c>
      <c r="BF1291" s="203">
        <f>IF(N1291="snížená",J1291,0)</f>
        <v>0</v>
      </c>
      <c r="BG1291" s="203">
        <f>IF(N1291="zákl. přenesená",J1291,0)</f>
        <v>0</v>
      </c>
      <c r="BH1291" s="203">
        <f>IF(N1291="sníž. přenesená",J1291,0)</f>
        <v>0</v>
      </c>
      <c r="BI1291" s="203">
        <f>IF(N1291="nulová",J1291,0)</f>
        <v>0</v>
      </c>
      <c r="BJ1291" s="24" t="s">
        <v>158</v>
      </c>
      <c r="BK1291" s="203">
        <f>ROUND(I1291*H1291,2)</f>
        <v>0</v>
      </c>
      <c r="BL1291" s="24" t="s">
        <v>234</v>
      </c>
      <c r="BM1291" s="24" t="s">
        <v>2617</v>
      </c>
    </row>
    <row r="1292" spans="2:65" s="11" customFormat="1" ht="13.5">
      <c r="B1292" s="204"/>
      <c r="C1292" s="205"/>
      <c r="D1292" s="206" t="s">
        <v>160</v>
      </c>
      <c r="E1292" s="207" t="s">
        <v>23</v>
      </c>
      <c r="F1292" s="208" t="s">
        <v>2618</v>
      </c>
      <c r="G1292" s="205"/>
      <c r="H1292" s="209">
        <v>154.07</v>
      </c>
      <c r="I1292" s="210"/>
      <c r="J1292" s="205"/>
      <c r="K1292" s="205"/>
      <c r="L1292" s="211"/>
      <c r="M1292" s="212"/>
      <c r="N1292" s="213"/>
      <c r="O1292" s="213"/>
      <c r="P1292" s="213"/>
      <c r="Q1292" s="213"/>
      <c r="R1292" s="213"/>
      <c r="S1292" s="213"/>
      <c r="T1292" s="214"/>
      <c r="AT1292" s="215" t="s">
        <v>160</v>
      </c>
      <c r="AU1292" s="215" t="s">
        <v>158</v>
      </c>
      <c r="AV1292" s="11" t="s">
        <v>158</v>
      </c>
      <c r="AW1292" s="11" t="s">
        <v>36</v>
      </c>
      <c r="AX1292" s="11" t="s">
        <v>73</v>
      </c>
      <c r="AY1292" s="215" t="s">
        <v>150</v>
      </c>
    </row>
    <row r="1293" spans="2:65" s="11" customFormat="1" ht="13.5">
      <c r="B1293" s="204"/>
      <c r="C1293" s="205"/>
      <c r="D1293" s="206" t="s">
        <v>160</v>
      </c>
      <c r="E1293" s="207" t="s">
        <v>23</v>
      </c>
      <c r="F1293" s="208" t="s">
        <v>2619</v>
      </c>
      <c r="G1293" s="205"/>
      <c r="H1293" s="209">
        <v>13.071999999999999</v>
      </c>
      <c r="I1293" s="210"/>
      <c r="J1293" s="205"/>
      <c r="K1293" s="205"/>
      <c r="L1293" s="211"/>
      <c r="M1293" s="212"/>
      <c r="N1293" s="213"/>
      <c r="O1293" s="213"/>
      <c r="P1293" s="213"/>
      <c r="Q1293" s="213"/>
      <c r="R1293" s="213"/>
      <c r="S1293" s="213"/>
      <c r="T1293" s="214"/>
      <c r="AT1293" s="215" t="s">
        <v>160</v>
      </c>
      <c r="AU1293" s="215" t="s">
        <v>158</v>
      </c>
      <c r="AV1293" s="11" t="s">
        <v>158</v>
      </c>
      <c r="AW1293" s="11" t="s">
        <v>36</v>
      </c>
      <c r="AX1293" s="11" t="s">
        <v>73</v>
      </c>
      <c r="AY1293" s="215" t="s">
        <v>150</v>
      </c>
    </row>
    <row r="1294" spans="2:65" s="12" customFormat="1" ht="13.5">
      <c r="B1294" s="216"/>
      <c r="C1294" s="217"/>
      <c r="D1294" s="206" t="s">
        <v>160</v>
      </c>
      <c r="E1294" s="218" t="s">
        <v>23</v>
      </c>
      <c r="F1294" s="219" t="s">
        <v>163</v>
      </c>
      <c r="G1294" s="217"/>
      <c r="H1294" s="220">
        <v>167.142</v>
      </c>
      <c r="I1294" s="221"/>
      <c r="J1294" s="217"/>
      <c r="K1294" s="217"/>
      <c r="L1294" s="222"/>
      <c r="M1294" s="223"/>
      <c r="N1294" s="224"/>
      <c r="O1294" s="224"/>
      <c r="P1294" s="224"/>
      <c r="Q1294" s="224"/>
      <c r="R1294" s="224"/>
      <c r="S1294" s="224"/>
      <c r="T1294" s="225"/>
      <c r="AT1294" s="226" t="s">
        <v>160</v>
      </c>
      <c r="AU1294" s="226" t="s">
        <v>158</v>
      </c>
      <c r="AV1294" s="12" t="s">
        <v>157</v>
      </c>
      <c r="AW1294" s="12" t="s">
        <v>36</v>
      </c>
      <c r="AX1294" s="12" t="s">
        <v>78</v>
      </c>
      <c r="AY1294" s="226" t="s">
        <v>150</v>
      </c>
    </row>
    <row r="1295" spans="2:65" s="11" customFormat="1" ht="13.5">
      <c r="B1295" s="204"/>
      <c r="C1295" s="205"/>
      <c r="D1295" s="206" t="s">
        <v>160</v>
      </c>
      <c r="E1295" s="205"/>
      <c r="F1295" s="208" t="s">
        <v>2620</v>
      </c>
      <c r="G1295" s="205"/>
      <c r="H1295" s="209">
        <v>183.85599999999999</v>
      </c>
      <c r="I1295" s="210"/>
      <c r="J1295" s="205"/>
      <c r="K1295" s="205"/>
      <c r="L1295" s="211"/>
      <c r="M1295" s="212"/>
      <c r="N1295" s="213"/>
      <c r="O1295" s="213"/>
      <c r="P1295" s="213"/>
      <c r="Q1295" s="213"/>
      <c r="R1295" s="213"/>
      <c r="S1295" s="213"/>
      <c r="T1295" s="214"/>
      <c r="AT1295" s="215" t="s">
        <v>160</v>
      </c>
      <c r="AU1295" s="215" t="s">
        <v>158</v>
      </c>
      <c r="AV1295" s="11" t="s">
        <v>158</v>
      </c>
      <c r="AW1295" s="11" t="s">
        <v>6</v>
      </c>
      <c r="AX1295" s="11" t="s">
        <v>78</v>
      </c>
      <c r="AY1295" s="215" t="s">
        <v>150</v>
      </c>
    </row>
    <row r="1296" spans="2:65" s="1" customFormat="1" ht="16.5" customHeight="1">
      <c r="B1296" s="42"/>
      <c r="C1296" s="192" t="s">
        <v>2621</v>
      </c>
      <c r="D1296" s="192" t="s">
        <v>152</v>
      </c>
      <c r="E1296" s="193" t="s">
        <v>2622</v>
      </c>
      <c r="F1296" s="194" t="s">
        <v>2623</v>
      </c>
      <c r="G1296" s="195" t="s">
        <v>172</v>
      </c>
      <c r="H1296" s="196">
        <v>20.94</v>
      </c>
      <c r="I1296" s="197"/>
      <c r="J1296" s="198">
        <f>ROUND(I1296*H1296,2)</f>
        <v>0</v>
      </c>
      <c r="K1296" s="194" t="s">
        <v>156</v>
      </c>
      <c r="L1296" s="62"/>
      <c r="M1296" s="199" t="s">
        <v>23</v>
      </c>
      <c r="N1296" s="200" t="s">
        <v>45</v>
      </c>
      <c r="O1296" s="43"/>
      <c r="P1296" s="201">
        <f>O1296*H1296</f>
        <v>0</v>
      </c>
      <c r="Q1296" s="201">
        <v>0</v>
      </c>
      <c r="R1296" s="201">
        <f>Q1296*H1296</f>
        <v>0</v>
      </c>
      <c r="S1296" s="201">
        <v>0</v>
      </c>
      <c r="T1296" s="202">
        <f>S1296*H1296</f>
        <v>0</v>
      </c>
      <c r="AR1296" s="24" t="s">
        <v>234</v>
      </c>
      <c r="AT1296" s="24" t="s">
        <v>152</v>
      </c>
      <c r="AU1296" s="24" t="s">
        <v>158</v>
      </c>
      <c r="AY1296" s="24" t="s">
        <v>150</v>
      </c>
      <c r="BE1296" s="203">
        <f>IF(N1296="základní",J1296,0)</f>
        <v>0</v>
      </c>
      <c r="BF1296" s="203">
        <f>IF(N1296="snížená",J1296,0)</f>
        <v>0</v>
      </c>
      <c r="BG1296" s="203">
        <f>IF(N1296="zákl. přenesená",J1296,0)</f>
        <v>0</v>
      </c>
      <c r="BH1296" s="203">
        <f>IF(N1296="sníž. přenesená",J1296,0)</f>
        <v>0</v>
      </c>
      <c r="BI1296" s="203">
        <f>IF(N1296="nulová",J1296,0)</f>
        <v>0</v>
      </c>
      <c r="BJ1296" s="24" t="s">
        <v>158</v>
      </c>
      <c r="BK1296" s="203">
        <f>ROUND(I1296*H1296,2)</f>
        <v>0</v>
      </c>
      <c r="BL1296" s="24" t="s">
        <v>234</v>
      </c>
      <c r="BM1296" s="24" t="s">
        <v>2624</v>
      </c>
    </row>
    <row r="1297" spans="2:65" s="13" customFormat="1" ht="13.5">
      <c r="B1297" s="227"/>
      <c r="C1297" s="228"/>
      <c r="D1297" s="206" t="s">
        <v>160</v>
      </c>
      <c r="E1297" s="229" t="s">
        <v>23</v>
      </c>
      <c r="F1297" s="230" t="s">
        <v>2599</v>
      </c>
      <c r="G1297" s="228"/>
      <c r="H1297" s="229" t="s">
        <v>23</v>
      </c>
      <c r="I1297" s="231"/>
      <c r="J1297" s="228"/>
      <c r="K1297" s="228"/>
      <c r="L1297" s="232"/>
      <c r="M1297" s="233"/>
      <c r="N1297" s="234"/>
      <c r="O1297" s="234"/>
      <c r="P1297" s="234"/>
      <c r="Q1297" s="234"/>
      <c r="R1297" s="234"/>
      <c r="S1297" s="234"/>
      <c r="T1297" s="235"/>
      <c r="AT1297" s="236" t="s">
        <v>160</v>
      </c>
      <c r="AU1297" s="236" t="s">
        <v>158</v>
      </c>
      <c r="AV1297" s="13" t="s">
        <v>78</v>
      </c>
      <c r="AW1297" s="13" t="s">
        <v>36</v>
      </c>
      <c r="AX1297" s="13" t="s">
        <v>73</v>
      </c>
      <c r="AY1297" s="236" t="s">
        <v>150</v>
      </c>
    </row>
    <row r="1298" spans="2:65" s="11" customFormat="1" ht="13.5">
      <c r="B1298" s="204"/>
      <c r="C1298" s="205"/>
      <c r="D1298" s="206" t="s">
        <v>160</v>
      </c>
      <c r="E1298" s="207" t="s">
        <v>23</v>
      </c>
      <c r="F1298" s="208" t="s">
        <v>2601</v>
      </c>
      <c r="G1298" s="205"/>
      <c r="H1298" s="209">
        <v>4</v>
      </c>
      <c r="I1298" s="210"/>
      <c r="J1298" s="205"/>
      <c r="K1298" s="205"/>
      <c r="L1298" s="211"/>
      <c r="M1298" s="212"/>
      <c r="N1298" s="213"/>
      <c r="O1298" s="213"/>
      <c r="P1298" s="213"/>
      <c r="Q1298" s="213"/>
      <c r="R1298" s="213"/>
      <c r="S1298" s="213"/>
      <c r="T1298" s="214"/>
      <c r="AT1298" s="215" t="s">
        <v>160</v>
      </c>
      <c r="AU1298" s="215" t="s">
        <v>158</v>
      </c>
      <c r="AV1298" s="11" t="s">
        <v>158</v>
      </c>
      <c r="AW1298" s="11" t="s">
        <v>36</v>
      </c>
      <c r="AX1298" s="11" t="s">
        <v>73</v>
      </c>
      <c r="AY1298" s="215" t="s">
        <v>150</v>
      </c>
    </row>
    <row r="1299" spans="2:65" s="11" customFormat="1" ht="13.5">
      <c r="B1299" s="204"/>
      <c r="C1299" s="205"/>
      <c r="D1299" s="206" t="s">
        <v>160</v>
      </c>
      <c r="E1299" s="207" t="s">
        <v>23</v>
      </c>
      <c r="F1299" s="208" t="s">
        <v>2602</v>
      </c>
      <c r="G1299" s="205"/>
      <c r="H1299" s="209">
        <v>1.22</v>
      </c>
      <c r="I1299" s="210"/>
      <c r="J1299" s="205"/>
      <c r="K1299" s="205"/>
      <c r="L1299" s="211"/>
      <c r="M1299" s="212"/>
      <c r="N1299" s="213"/>
      <c r="O1299" s="213"/>
      <c r="P1299" s="213"/>
      <c r="Q1299" s="213"/>
      <c r="R1299" s="213"/>
      <c r="S1299" s="213"/>
      <c r="T1299" s="214"/>
      <c r="AT1299" s="215" t="s">
        <v>160</v>
      </c>
      <c r="AU1299" s="215" t="s">
        <v>158</v>
      </c>
      <c r="AV1299" s="11" t="s">
        <v>158</v>
      </c>
      <c r="AW1299" s="11" t="s">
        <v>36</v>
      </c>
      <c r="AX1299" s="11" t="s">
        <v>73</v>
      </c>
      <c r="AY1299" s="215" t="s">
        <v>150</v>
      </c>
    </row>
    <row r="1300" spans="2:65" s="11" customFormat="1" ht="13.5">
      <c r="B1300" s="204"/>
      <c r="C1300" s="205"/>
      <c r="D1300" s="206" t="s">
        <v>160</v>
      </c>
      <c r="E1300" s="207" t="s">
        <v>23</v>
      </c>
      <c r="F1300" s="208" t="s">
        <v>2605</v>
      </c>
      <c r="G1300" s="205"/>
      <c r="H1300" s="209">
        <v>2.67</v>
      </c>
      <c r="I1300" s="210"/>
      <c r="J1300" s="205"/>
      <c r="K1300" s="205"/>
      <c r="L1300" s="211"/>
      <c r="M1300" s="212"/>
      <c r="N1300" s="213"/>
      <c r="O1300" s="213"/>
      <c r="P1300" s="213"/>
      <c r="Q1300" s="213"/>
      <c r="R1300" s="213"/>
      <c r="S1300" s="213"/>
      <c r="T1300" s="214"/>
      <c r="AT1300" s="215" t="s">
        <v>160</v>
      </c>
      <c r="AU1300" s="215" t="s">
        <v>158</v>
      </c>
      <c r="AV1300" s="11" t="s">
        <v>158</v>
      </c>
      <c r="AW1300" s="11" t="s">
        <v>36</v>
      </c>
      <c r="AX1300" s="11" t="s">
        <v>73</v>
      </c>
      <c r="AY1300" s="215" t="s">
        <v>150</v>
      </c>
    </row>
    <row r="1301" spans="2:65" s="11" customFormat="1" ht="13.5">
      <c r="B1301" s="204"/>
      <c r="C1301" s="205"/>
      <c r="D1301" s="206" t="s">
        <v>160</v>
      </c>
      <c r="E1301" s="207" t="s">
        <v>23</v>
      </c>
      <c r="F1301" s="208" t="s">
        <v>2606</v>
      </c>
      <c r="G1301" s="205"/>
      <c r="H1301" s="209">
        <v>2.98</v>
      </c>
      <c r="I1301" s="210"/>
      <c r="J1301" s="205"/>
      <c r="K1301" s="205"/>
      <c r="L1301" s="211"/>
      <c r="M1301" s="212"/>
      <c r="N1301" s="213"/>
      <c r="O1301" s="213"/>
      <c r="P1301" s="213"/>
      <c r="Q1301" s="213"/>
      <c r="R1301" s="213"/>
      <c r="S1301" s="213"/>
      <c r="T1301" s="214"/>
      <c r="AT1301" s="215" t="s">
        <v>160</v>
      </c>
      <c r="AU1301" s="215" t="s">
        <v>158</v>
      </c>
      <c r="AV1301" s="11" t="s">
        <v>158</v>
      </c>
      <c r="AW1301" s="11" t="s">
        <v>36</v>
      </c>
      <c r="AX1301" s="11" t="s">
        <v>73</v>
      </c>
      <c r="AY1301" s="215" t="s">
        <v>150</v>
      </c>
    </row>
    <row r="1302" spans="2:65" s="11" customFormat="1" ht="13.5">
      <c r="B1302" s="204"/>
      <c r="C1302" s="205"/>
      <c r="D1302" s="206" t="s">
        <v>160</v>
      </c>
      <c r="E1302" s="207" t="s">
        <v>23</v>
      </c>
      <c r="F1302" s="208" t="s">
        <v>2608</v>
      </c>
      <c r="G1302" s="205"/>
      <c r="H1302" s="209">
        <v>4.9000000000000004</v>
      </c>
      <c r="I1302" s="210"/>
      <c r="J1302" s="205"/>
      <c r="K1302" s="205"/>
      <c r="L1302" s="211"/>
      <c r="M1302" s="212"/>
      <c r="N1302" s="213"/>
      <c r="O1302" s="213"/>
      <c r="P1302" s="213"/>
      <c r="Q1302" s="213"/>
      <c r="R1302" s="213"/>
      <c r="S1302" s="213"/>
      <c r="T1302" s="214"/>
      <c r="AT1302" s="215" t="s">
        <v>160</v>
      </c>
      <c r="AU1302" s="215" t="s">
        <v>158</v>
      </c>
      <c r="AV1302" s="11" t="s">
        <v>158</v>
      </c>
      <c r="AW1302" s="11" t="s">
        <v>36</v>
      </c>
      <c r="AX1302" s="11" t="s">
        <v>73</v>
      </c>
      <c r="AY1302" s="215" t="s">
        <v>150</v>
      </c>
    </row>
    <row r="1303" spans="2:65" s="11" customFormat="1" ht="13.5">
      <c r="B1303" s="204"/>
      <c r="C1303" s="205"/>
      <c r="D1303" s="206" t="s">
        <v>160</v>
      </c>
      <c r="E1303" s="207" t="s">
        <v>23</v>
      </c>
      <c r="F1303" s="208" t="s">
        <v>2610</v>
      </c>
      <c r="G1303" s="205"/>
      <c r="H1303" s="209">
        <v>1.56</v>
      </c>
      <c r="I1303" s="210"/>
      <c r="J1303" s="205"/>
      <c r="K1303" s="205"/>
      <c r="L1303" s="211"/>
      <c r="M1303" s="212"/>
      <c r="N1303" s="213"/>
      <c r="O1303" s="213"/>
      <c r="P1303" s="213"/>
      <c r="Q1303" s="213"/>
      <c r="R1303" s="213"/>
      <c r="S1303" s="213"/>
      <c r="T1303" s="214"/>
      <c r="AT1303" s="215" t="s">
        <v>160</v>
      </c>
      <c r="AU1303" s="215" t="s">
        <v>158</v>
      </c>
      <c r="AV1303" s="11" t="s">
        <v>158</v>
      </c>
      <c r="AW1303" s="11" t="s">
        <v>36</v>
      </c>
      <c r="AX1303" s="11" t="s">
        <v>73</v>
      </c>
      <c r="AY1303" s="215" t="s">
        <v>150</v>
      </c>
    </row>
    <row r="1304" spans="2:65" s="11" customFormat="1" ht="13.5">
      <c r="B1304" s="204"/>
      <c r="C1304" s="205"/>
      <c r="D1304" s="206" t="s">
        <v>160</v>
      </c>
      <c r="E1304" s="207" t="s">
        <v>23</v>
      </c>
      <c r="F1304" s="208" t="s">
        <v>2611</v>
      </c>
      <c r="G1304" s="205"/>
      <c r="H1304" s="209">
        <v>2.3199999999999998</v>
      </c>
      <c r="I1304" s="210"/>
      <c r="J1304" s="205"/>
      <c r="K1304" s="205"/>
      <c r="L1304" s="211"/>
      <c r="M1304" s="212"/>
      <c r="N1304" s="213"/>
      <c r="O1304" s="213"/>
      <c r="P1304" s="213"/>
      <c r="Q1304" s="213"/>
      <c r="R1304" s="213"/>
      <c r="S1304" s="213"/>
      <c r="T1304" s="214"/>
      <c r="AT1304" s="215" t="s">
        <v>160</v>
      </c>
      <c r="AU1304" s="215" t="s">
        <v>158</v>
      </c>
      <c r="AV1304" s="11" t="s">
        <v>158</v>
      </c>
      <c r="AW1304" s="11" t="s">
        <v>36</v>
      </c>
      <c r="AX1304" s="11" t="s">
        <v>73</v>
      </c>
      <c r="AY1304" s="215" t="s">
        <v>150</v>
      </c>
    </row>
    <row r="1305" spans="2:65" s="11" customFormat="1" ht="13.5">
      <c r="B1305" s="204"/>
      <c r="C1305" s="205"/>
      <c r="D1305" s="206" t="s">
        <v>160</v>
      </c>
      <c r="E1305" s="207" t="s">
        <v>23</v>
      </c>
      <c r="F1305" s="208" t="s">
        <v>2612</v>
      </c>
      <c r="G1305" s="205"/>
      <c r="H1305" s="209">
        <v>1.29</v>
      </c>
      <c r="I1305" s="210"/>
      <c r="J1305" s="205"/>
      <c r="K1305" s="205"/>
      <c r="L1305" s="211"/>
      <c r="M1305" s="212"/>
      <c r="N1305" s="213"/>
      <c r="O1305" s="213"/>
      <c r="P1305" s="213"/>
      <c r="Q1305" s="213"/>
      <c r="R1305" s="213"/>
      <c r="S1305" s="213"/>
      <c r="T1305" s="214"/>
      <c r="AT1305" s="215" t="s">
        <v>160</v>
      </c>
      <c r="AU1305" s="215" t="s">
        <v>158</v>
      </c>
      <c r="AV1305" s="11" t="s">
        <v>158</v>
      </c>
      <c r="AW1305" s="11" t="s">
        <v>36</v>
      </c>
      <c r="AX1305" s="11" t="s">
        <v>73</v>
      </c>
      <c r="AY1305" s="215" t="s">
        <v>150</v>
      </c>
    </row>
    <row r="1306" spans="2:65" s="12" customFormat="1" ht="13.5">
      <c r="B1306" s="216"/>
      <c r="C1306" s="217"/>
      <c r="D1306" s="206" t="s">
        <v>160</v>
      </c>
      <c r="E1306" s="218" t="s">
        <v>23</v>
      </c>
      <c r="F1306" s="219" t="s">
        <v>163</v>
      </c>
      <c r="G1306" s="217"/>
      <c r="H1306" s="220">
        <v>20.94</v>
      </c>
      <c r="I1306" s="221"/>
      <c r="J1306" s="217"/>
      <c r="K1306" s="217"/>
      <c r="L1306" s="222"/>
      <c r="M1306" s="223"/>
      <c r="N1306" s="224"/>
      <c r="O1306" s="224"/>
      <c r="P1306" s="224"/>
      <c r="Q1306" s="224"/>
      <c r="R1306" s="224"/>
      <c r="S1306" s="224"/>
      <c r="T1306" s="225"/>
      <c r="AT1306" s="226" t="s">
        <v>160</v>
      </c>
      <c r="AU1306" s="226" t="s">
        <v>158</v>
      </c>
      <c r="AV1306" s="12" t="s">
        <v>157</v>
      </c>
      <c r="AW1306" s="12" t="s">
        <v>36</v>
      </c>
      <c r="AX1306" s="12" t="s">
        <v>78</v>
      </c>
      <c r="AY1306" s="226" t="s">
        <v>150</v>
      </c>
    </row>
    <row r="1307" spans="2:65" s="1" customFormat="1" ht="16.5" customHeight="1">
      <c r="B1307" s="42"/>
      <c r="C1307" s="192" t="s">
        <v>2625</v>
      </c>
      <c r="D1307" s="192" t="s">
        <v>152</v>
      </c>
      <c r="E1307" s="193" t="s">
        <v>2626</v>
      </c>
      <c r="F1307" s="194" t="s">
        <v>2627</v>
      </c>
      <c r="G1307" s="195" t="s">
        <v>172</v>
      </c>
      <c r="H1307" s="196">
        <v>7.81</v>
      </c>
      <c r="I1307" s="197"/>
      <c r="J1307" s="198">
        <f>ROUND(I1307*H1307,2)</f>
        <v>0</v>
      </c>
      <c r="K1307" s="194" t="s">
        <v>23</v>
      </c>
      <c r="L1307" s="62"/>
      <c r="M1307" s="199" t="s">
        <v>23</v>
      </c>
      <c r="N1307" s="200" t="s">
        <v>45</v>
      </c>
      <c r="O1307" s="43"/>
      <c r="P1307" s="201">
        <f>O1307*H1307</f>
        <v>0</v>
      </c>
      <c r="Q1307" s="201">
        <v>0</v>
      </c>
      <c r="R1307" s="201">
        <f>Q1307*H1307</f>
        <v>0</v>
      </c>
      <c r="S1307" s="201">
        <v>0</v>
      </c>
      <c r="T1307" s="202">
        <f>S1307*H1307</f>
        <v>0</v>
      </c>
      <c r="AR1307" s="24" t="s">
        <v>234</v>
      </c>
      <c r="AT1307" s="24" t="s">
        <v>152</v>
      </c>
      <c r="AU1307" s="24" t="s">
        <v>158</v>
      </c>
      <c r="AY1307" s="24" t="s">
        <v>150</v>
      </c>
      <c r="BE1307" s="203">
        <f>IF(N1307="základní",J1307,0)</f>
        <v>0</v>
      </c>
      <c r="BF1307" s="203">
        <f>IF(N1307="snížená",J1307,0)</f>
        <v>0</v>
      </c>
      <c r="BG1307" s="203">
        <f>IF(N1307="zákl. přenesená",J1307,0)</f>
        <v>0</v>
      </c>
      <c r="BH1307" s="203">
        <f>IF(N1307="sníž. přenesená",J1307,0)</f>
        <v>0</v>
      </c>
      <c r="BI1307" s="203">
        <f>IF(N1307="nulová",J1307,0)</f>
        <v>0</v>
      </c>
      <c r="BJ1307" s="24" t="s">
        <v>158</v>
      </c>
      <c r="BK1307" s="203">
        <f>ROUND(I1307*H1307,2)</f>
        <v>0</v>
      </c>
      <c r="BL1307" s="24" t="s">
        <v>234</v>
      </c>
      <c r="BM1307" s="24" t="s">
        <v>2628</v>
      </c>
    </row>
    <row r="1308" spans="2:65" s="13" customFormat="1" ht="13.5">
      <c r="B1308" s="227"/>
      <c r="C1308" s="228"/>
      <c r="D1308" s="206" t="s">
        <v>160</v>
      </c>
      <c r="E1308" s="229" t="s">
        <v>23</v>
      </c>
      <c r="F1308" s="230" t="s">
        <v>2599</v>
      </c>
      <c r="G1308" s="228"/>
      <c r="H1308" s="229" t="s">
        <v>23</v>
      </c>
      <c r="I1308" s="231"/>
      <c r="J1308" s="228"/>
      <c r="K1308" s="228"/>
      <c r="L1308" s="232"/>
      <c r="M1308" s="233"/>
      <c r="N1308" s="234"/>
      <c r="O1308" s="234"/>
      <c r="P1308" s="234"/>
      <c r="Q1308" s="234"/>
      <c r="R1308" s="234"/>
      <c r="S1308" s="234"/>
      <c r="T1308" s="235"/>
      <c r="AT1308" s="236" t="s">
        <v>160</v>
      </c>
      <c r="AU1308" s="236" t="s">
        <v>158</v>
      </c>
      <c r="AV1308" s="13" t="s">
        <v>78</v>
      </c>
      <c r="AW1308" s="13" t="s">
        <v>36</v>
      </c>
      <c r="AX1308" s="13" t="s">
        <v>73</v>
      </c>
      <c r="AY1308" s="236" t="s">
        <v>150</v>
      </c>
    </row>
    <row r="1309" spans="2:65" s="11" customFormat="1" ht="13.5">
      <c r="B1309" s="204"/>
      <c r="C1309" s="205"/>
      <c r="D1309" s="206" t="s">
        <v>160</v>
      </c>
      <c r="E1309" s="207" t="s">
        <v>23</v>
      </c>
      <c r="F1309" s="208" t="s">
        <v>2602</v>
      </c>
      <c r="G1309" s="205"/>
      <c r="H1309" s="209">
        <v>1.22</v>
      </c>
      <c r="I1309" s="210"/>
      <c r="J1309" s="205"/>
      <c r="K1309" s="205"/>
      <c r="L1309" s="211"/>
      <c r="M1309" s="212"/>
      <c r="N1309" s="213"/>
      <c r="O1309" s="213"/>
      <c r="P1309" s="213"/>
      <c r="Q1309" s="213"/>
      <c r="R1309" s="213"/>
      <c r="S1309" s="213"/>
      <c r="T1309" s="214"/>
      <c r="AT1309" s="215" t="s">
        <v>160</v>
      </c>
      <c r="AU1309" s="215" t="s">
        <v>158</v>
      </c>
      <c r="AV1309" s="11" t="s">
        <v>158</v>
      </c>
      <c r="AW1309" s="11" t="s">
        <v>36</v>
      </c>
      <c r="AX1309" s="11" t="s">
        <v>73</v>
      </c>
      <c r="AY1309" s="215" t="s">
        <v>150</v>
      </c>
    </row>
    <row r="1310" spans="2:65" s="11" customFormat="1" ht="13.5">
      <c r="B1310" s="204"/>
      <c r="C1310" s="205"/>
      <c r="D1310" s="206" t="s">
        <v>160</v>
      </c>
      <c r="E1310" s="207" t="s">
        <v>23</v>
      </c>
      <c r="F1310" s="208" t="s">
        <v>2606</v>
      </c>
      <c r="G1310" s="205"/>
      <c r="H1310" s="209">
        <v>2.98</v>
      </c>
      <c r="I1310" s="210"/>
      <c r="J1310" s="205"/>
      <c r="K1310" s="205"/>
      <c r="L1310" s="211"/>
      <c r="M1310" s="212"/>
      <c r="N1310" s="213"/>
      <c r="O1310" s="213"/>
      <c r="P1310" s="213"/>
      <c r="Q1310" s="213"/>
      <c r="R1310" s="213"/>
      <c r="S1310" s="213"/>
      <c r="T1310" s="214"/>
      <c r="AT1310" s="215" t="s">
        <v>160</v>
      </c>
      <c r="AU1310" s="215" t="s">
        <v>158</v>
      </c>
      <c r="AV1310" s="11" t="s">
        <v>158</v>
      </c>
      <c r="AW1310" s="11" t="s">
        <v>36</v>
      </c>
      <c r="AX1310" s="11" t="s">
        <v>73</v>
      </c>
      <c r="AY1310" s="215" t="s">
        <v>150</v>
      </c>
    </row>
    <row r="1311" spans="2:65" s="11" customFormat="1" ht="13.5">
      <c r="B1311" s="204"/>
      <c r="C1311" s="205"/>
      <c r="D1311" s="206" t="s">
        <v>160</v>
      </c>
      <c r="E1311" s="207" t="s">
        <v>23</v>
      </c>
      <c r="F1311" s="208" t="s">
        <v>2611</v>
      </c>
      <c r="G1311" s="205"/>
      <c r="H1311" s="209">
        <v>2.3199999999999998</v>
      </c>
      <c r="I1311" s="210"/>
      <c r="J1311" s="205"/>
      <c r="K1311" s="205"/>
      <c r="L1311" s="211"/>
      <c r="M1311" s="212"/>
      <c r="N1311" s="213"/>
      <c r="O1311" s="213"/>
      <c r="P1311" s="213"/>
      <c r="Q1311" s="213"/>
      <c r="R1311" s="213"/>
      <c r="S1311" s="213"/>
      <c r="T1311" s="214"/>
      <c r="AT1311" s="215" t="s">
        <v>160</v>
      </c>
      <c r="AU1311" s="215" t="s">
        <v>158</v>
      </c>
      <c r="AV1311" s="11" t="s">
        <v>158</v>
      </c>
      <c r="AW1311" s="11" t="s">
        <v>36</v>
      </c>
      <c r="AX1311" s="11" t="s">
        <v>73</v>
      </c>
      <c r="AY1311" s="215" t="s">
        <v>150</v>
      </c>
    </row>
    <row r="1312" spans="2:65" s="11" customFormat="1" ht="13.5">
      <c r="B1312" s="204"/>
      <c r="C1312" s="205"/>
      <c r="D1312" s="206" t="s">
        <v>160</v>
      </c>
      <c r="E1312" s="207" t="s">
        <v>23</v>
      </c>
      <c r="F1312" s="208" t="s">
        <v>2612</v>
      </c>
      <c r="G1312" s="205"/>
      <c r="H1312" s="209">
        <v>1.29</v>
      </c>
      <c r="I1312" s="210"/>
      <c r="J1312" s="205"/>
      <c r="K1312" s="205"/>
      <c r="L1312" s="211"/>
      <c r="M1312" s="212"/>
      <c r="N1312" s="213"/>
      <c r="O1312" s="213"/>
      <c r="P1312" s="213"/>
      <c r="Q1312" s="213"/>
      <c r="R1312" s="213"/>
      <c r="S1312" s="213"/>
      <c r="T1312" s="214"/>
      <c r="AT1312" s="215" t="s">
        <v>160</v>
      </c>
      <c r="AU1312" s="215" t="s">
        <v>158</v>
      </c>
      <c r="AV1312" s="11" t="s">
        <v>158</v>
      </c>
      <c r="AW1312" s="11" t="s">
        <v>36</v>
      </c>
      <c r="AX1312" s="11" t="s">
        <v>73</v>
      </c>
      <c r="AY1312" s="215" t="s">
        <v>150</v>
      </c>
    </row>
    <row r="1313" spans="2:65" s="12" customFormat="1" ht="13.5">
      <c r="B1313" s="216"/>
      <c r="C1313" s="217"/>
      <c r="D1313" s="206" t="s">
        <v>160</v>
      </c>
      <c r="E1313" s="218" t="s">
        <v>23</v>
      </c>
      <c r="F1313" s="219" t="s">
        <v>163</v>
      </c>
      <c r="G1313" s="217"/>
      <c r="H1313" s="220">
        <v>7.81</v>
      </c>
      <c r="I1313" s="221"/>
      <c r="J1313" s="217"/>
      <c r="K1313" s="217"/>
      <c r="L1313" s="222"/>
      <c r="M1313" s="223"/>
      <c r="N1313" s="224"/>
      <c r="O1313" s="224"/>
      <c r="P1313" s="224"/>
      <c r="Q1313" s="224"/>
      <c r="R1313" s="224"/>
      <c r="S1313" s="224"/>
      <c r="T1313" s="225"/>
      <c r="AT1313" s="226" t="s">
        <v>160</v>
      </c>
      <c r="AU1313" s="226" t="s">
        <v>158</v>
      </c>
      <c r="AV1313" s="12" t="s">
        <v>157</v>
      </c>
      <c r="AW1313" s="12" t="s">
        <v>36</v>
      </c>
      <c r="AX1313" s="12" t="s">
        <v>78</v>
      </c>
      <c r="AY1313" s="226" t="s">
        <v>150</v>
      </c>
    </row>
    <row r="1314" spans="2:65" s="1" customFormat="1" ht="16.5" customHeight="1">
      <c r="B1314" s="42"/>
      <c r="C1314" s="192" t="s">
        <v>2629</v>
      </c>
      <c r="D1314" s="192" t="s">
        <v>152</v>
      </c>
      <c r="E1314" s="193" t="s">
        <v>2630</v>
      </c>
      <c r="F1314" s="194" t="s">
        <v>2631</v>
      </c>
      <c r="G1314" s="195" t="s">
        <v>172</v>
      </c>
      <c r="H1314" s="196">
        <v>154.07</v>
      </c>
      <c r="I1314" s="197"/>
      <c r="J1314" s="198">
        <f>ROUND(I1314*H1314,2)</f>
        <v>0</v>
      </c>
      <c r="K1314" s="194" t="s">
        <v>156</v>
      </c>
      <c r="L1314" s="62"/>
      <c r="M1314" s="199" t="s">
        <v>23</v>
      </c>
      <c r="N1314" s="200" t="s">
        <v>45</v>
      </c>
      <c r="O1314" s="43"/>
      <c r="P1314" s="201">
        <f>O1314*H1314</f>
        <v>0</v>
      </c>
      <c r="Q1314" s="201">
        <v>2.9999999999999997E-4</v>
      </c>
      <c r="R1314" s="201">
        <f>Q1314*H1314</f>
        <v>4.6220999999999991E-2</v>
      </c>
      <c r="S1314" s="201">
        <v>0</v>
      </c>
      <c r="T1314" s="202">
        <f>S1314*H1314</f>
        <v>0</v>
      </c>
      <c r="AR1314" s="24" t="s">
        <v>234</v>
      </c>
      <c r="AT1314" s="24" t="s">
        <v>152</v>
      </c>
      <c r="AU1314" s="24" t="s">
        <v>158</v>
      </c>
      <c r="AY1314" s="24" t="s">
        <v>150</v>
      </c>
      <c r="BE1314" s="203">
        <f>IF(N1314="základní",J1314,0)</f>
        <v>0</v>
      </c>
      <c r="BF1314" s="203">
        <f>IF(N1314="snížená",J1314,0)</f>
        <v>0</v>
      </c>
      <c r="BG1314" s="203">
        <f>IF(N1314="zákl. přenesená",J1314,0)</f>
        <v>0</v>
      </c>
      <c r="BH1314" s="203">
        <f>IF(N1314="sníž. přenesená",J1314,0)</f>
        <v>0</v>
      </c>
      <c r="BI1314" s="203">
        <f>IF(N1314="nulová",J1314,0)</f>
        <v>0</v>
      </c>
      <c r="BJ1314" s="24" t="s">
        <v>158</v>
      </c>
      <c r="BK1314" s="203">
        <f>ROUND(I1314*H1314,2)</f>
        <v>0</v>
      </c>
      <c r="BL1314" s="24" t="s">
        <v>234</v>
      </c>
      <c r="BM1314" s="24" t="s">
        <v>2632</v>
      </c>
    </row>
    <row r="1315" spans="2:65" s="11" customFormat="1" ht="13.5">
      <c r="B1315" s="204"/>
      <c r="C1315" s="205"/>
      <c r="D1315" s="206" t="s">
        <v>160</v>
      </c>
      <c r="E1315" s="207" t="s">
        <v>23</v>
      </c>
      <c r="F1315" s="208" t="s">
        <v>2633</v>
      </c>
      <c r="G1315" s="205"/>
      <c r="H1315" s="209">
        <v>154.07</v>
      </c>
      <c r="I1315" s="210"/>
      <c r="J1315" s="205"/>
      <c r="K1315" s="205"/>
      <c r="L1315" s="211"/>
      <c r="M1315" s="212"/>
      <c r="N1315" s="213"/>
      <c r="O1315" s="213"/>
      <c r="P1315" s="213"/>
      <c r="Q1315" s="213"/>
      <c r="R1315" s="213"/>
      <c r="S1315" s="213"/>
      <c r="T1315" s="214"/>
      <c r="AT1315" s="215" t="s">
        <v>160</v>
      </c>
      <c r="AU1315" s="215" t="s">
        <v>158</v>
      </c>
      <c r="AV1315" s="11" t="s">
        <v>158</v>
      </c>
      <c r="AW1315" s="11" t="s">
        <v>36</v>
      </c>
      <c r="AX1315" s="11" t="s">
        <v>78</v>
      </c>
      <c r="AY1315" s="215" t="s">
        <v>150</v>
      </c>
    </row>
    <row r="1316" spans="2:65" s="1" customFormat="1" ht="16.5" customHeight="1">
      <c r="B1316" s="42"/>
      <c r="C1316" s="192" t="s">
        <v>2634</v>
      </c>
      <c r="D1316" s="192" t="s">
        <v>152</v>
      </c>
      <c r="E1316" s="193" t="s">
        <v>2635</v>
      </c>
      <c r="F1316" s="194" t="s">
        <v>2636</v>
      </c>
      <c r="G1316" s="195" t="s">
        <v>1401</v>
      </c>
      <c r="H1316" s="258"/>
      <c r="I1316" s="197"/>
      <c r="J1316" s="198">
        <f>ROUND(I1316*H1316,2)</f>
        <v>0</v>
      </c>
      <c r="K1316" s="194" t="s">
        <v>156</v>
      </c>
      <c r="L1316" s="62"/>
      <c r="M1316" s="199" t="s">
        <v>23</v>
      </c>
      <c r="N1316" s="200" t="s">
        <v>45</v>
      </c>
      <c r="O1316" s="43"/>
      <c r="P1316" s="201">
        <f>O1316*H1316</f>
        <v>0</v>
      </c>
      <c r="Q1316" s="201">
        <v>0</v>
      </c>
      <c r="R1316" s="201">
        <f>Q1316*H1316</f>
        <v>0</v>
      </c>
      <c r="S1316" s="201">
        <v>0</v>
      </c>
      <c r="T1316" s="202">
        <f>S1316*H1316</f>
        <v>0</v>
      </c>
      <c r="AR1316" s="24" t="s">
        <v>234</v>
      </c>
      <c r="AT1316" s="24" t="s">
        <v>152</v>
      </c>
      <c r="AU1316" s="24" t="s">
        <v>158</v>
      </c>
      <c r="AY1316" s="24" t="s">
        <v>150</v>
      </c>
      <c r="BE1316" s="203">
        <f>IF(N1316="základní",J1316,0)</f>
        <v>0</v>
      </c>
      <c r="BF1316" s="203">
        <f>IF(N1316="snížená",J1316,0)</f>
        <v>0</v>
      </c>
      <c r="BG1316" s="203">
        <f>IF(N1316="zákl. přenesená",J1316,0)</f>
        <v>0</v>
      </c>
      <c r="BH1316" s="203">
        <f>IF(N1316="sníž. přenesená",J1316,0)</f>
        <v>0</v>
      </c>
      <c r="BI1316" s="203">
        <f>IF(N1316="nulová",J1316,0)</f>
        <v>0</v>
      </c>
      <c r="BJ1316" s="24" t="s">
        <v>158</v>
      </c>
      <c r="BK1316" s="203">
        <f>ROUND(I1316*H1316,2)</f>
        <v>0</v>
      </c>
      <c r="BL1316" s="24" t="s">
        <v>234</v>
      </c>
      <c r="BM1316" s="24" t="s">
        <v>2637</v>
      </c>
    </row>
    <row r="1317" spans="2:65" s="10" customFormat="1" ht="29.85" customHeight="1">
      <c r="B1317" s="176"/>
      <c r="C1317" s="177"/>
      <c r="D1317" s="178" t="s">
        <v>72</v>
      </c>
      <c r="E1317" s="190" t="s">
        <v>2638</v>
      </c>
      <c r="F1317" s="190" t="s">
        <v>2639</v>
      </c>
      <c r="G1317" s="177"/>
      <c r="H1317" s="177"/>
      <c r="I1317" s="180"/>
      <c r="J1317" s="191">
        <f>BK1317</f>
        <v>0</v>
      </c>
      <c r="K1317" s="177"/>
      <c r="L1317" s="182"/>
      <c r="M1317" s="183"/>
      <c r="N1317" s="184"/>
      <c r="O1317" s="184"/>
      <c r="P1317" s="185">
        <f>SUM(P1318:P1320)</f>
        <v>0</v>
      </c>
      <c r="Q1317" s="184"/>
      <c r="R1317" s="185">
        <f>SUM(R1318:R1320)</f>
        <v>0.19655471999999999</v>
      </c>
      <c r="S1317" s="184"/>
      <c r="T1317" s="186">
        <f>SUM(T1318:T1320)</f>
        <v>0</v>
      </c>
      <c r="AR1317" s="187" t="s">
        <v>158</v>
      </c>
      <c r="AT1317" s="188" t="s">
        <v>72</v>
      </c>
      <c r="AU1317" s="188" t="s">
        <v>78</v>
      </c>
      <c r="AY1317" s="187" t="s">
        <v>150</v>
      </c>
      <c r="BK1317" s="189">
        <f>SUM(BK1318:BK1320)</f>
        <v>0</v>
      </c>
    </row>
    <row r="1318" spans="2:65" s="1" customFormat="1" ht="16.5" customHeight="1">
      <c r="B1318" s="42"/>
      <c r="C1318" s="192" t="s">
        <v>2640</v>
      </c>
      <c r="D1318" s="192" t="s">
        <v>152</v>
      </c>
      <c r="E1318" s="193" t="s">
        <v>2641</v>
      </c>
      <c r="F1318" s="194" t="s">
        <v>2642</v>
      </c>
      <c r="G1318" s="195" t="s">
        <v>172</v>
      </c>
      <c r="H1318" s="196">
        <v>2.5680000000000001</v>
      </c>
      <c r="I1318" s="197"/>
      <c r="J1318" s="198">
        <f>ROUND(I1318*H1318,2)</f>
        <v>0</v>
      </c>
      <c r="K1318" s="194" t="s">
        <v>23</v>
      </c>
      <c r="L1318" s="62"/>
      <c r="M1318" s="199" t="s">
        <v>23</v>
      </c>
      <c r="N1318" s="200" t="s">
        <v>45</v>
      </c>
      <c r="O1318" s="43"/>
      <c r="P1318" s="201">
        <f>O1318*H1318</f>
        <v>0</v>
      </c>
      <c r="Q1318" s="201">
        <v>7.6539999999999997E-2</v>
      </c>
      <c r="R1318" s="201">
        <f>Q1318*H1318</f>
        <v>0.19655471999999999</v>
      </c>
      <c r="S1318" s="201">
        <v>0</v>
      </c>
      <c r="T1318" s="202">
        <f>S1318*H1318</f>
        <v>0</v>
      </c>
      <c r="AR1318" s="24" t="s">
        <v>234</v>
      </c>
      <c r="AT1318" s="24" t="s">
        <v>152</v>
      </c>
      <c r="AU1318" s="24" t="s">
        <v>158</v>
      </c>
      <c r="AY1318" s="24" t="s">
        <v>150</v>
      </c>
      <c r="BE1318" s="203">
        <f>IF(N1318="základní",J1318,0)</f>
        <v>0</v>
      </c>
      <c r="BF1318" s="203">
        <f>IF(N1318="snížená",J1318,0)</f>
        <v>0</v>
      </c>
      <c r="BG1318" s="203">
        <f>IF(N1318="zákl. přenesená",J1318,0)</f>
        <v>0</v>
      </c>
      <c r="BH1318" s="203">
        <f>IF(N1318="sníž. přenesená",J1318,0)</f>
        <v>0</v>
      </c>
      <c r="BI1318" s="203">
        <f>IF(N1318="nulová",J1318,0)</f>
        <v>0</v>
      </c>
      <c r="BJ1318" s="24" t="s">
        <v>158</v>
      </c>
      <c r="BK1318" s="203">
        <f>ROUND(I1318*H1318,2)</f>
        <v>0</v>
      </c>
      <c r="BL1318" s="24" t="s">
        <v>234</v>
      </c>
      <c r="BM1318" s="24" t="s">
        <v>2643</v>
      </c>
    </row>
    <row r="1319" spans="2:65" s="11" customFormat="1" ht="13.5">
      <c r="B1319" s="204"/>
      <c r="C1319" s="205"/>
      <c r="D1319" s="206" t="s">
        <v>160</v>
      </c>
      <c r="E1319" s="207" t="s">
        <v>23</v>
      </c>
      <c r="F1319" s="208" t="s">
        <v>2644</v>
      </c>
      <c r="G1319" s="205"/>
      <c r="H1319" s="209">
        <v>2.5680000000000001</v>
      </c>
      <c r="I1319" s="210"/>
      <c r="J1319" s="205"/>
      <c r="K1319" s="205"/>
      <c r="L1319" s="211"/>
      <c r="M1319" s="212"/>
      <c r="N1319" s="213"/>
      <c r="O1319" s="213"/>
      <c r="P1319" s="213"/>
      <c r="Q1319" s="213"/>
      <c r="R1319" s="213"/>
      <c r="S1319" s="213"/>
      <c r="T1319" s="214"/>
      <c r="AT1319" s="215" t="s">
        <v>160</v>
      </c>
      <c r="AU1319" s="215" t="s">
        <v>158</v>
      </c>
      <c r="AV1319" s="11" t="s">
        <v>158</v>
      </c>
      <c r="AW1319" s="11" t="s">
        <v>36</v>
      </c>
      <c r="AX1319" s="11" t="s">
        <v>78</v>
      </c>
      <c r="AY1319" s="215" t="s">
        <v>150</v>
      </c>
    </row>
    <row r="1320" spans="2:65" s="1" customFormat="1" ht="16.5" customHeight="1">
      <c r="B1320" s="42"/>
      <c r="C1320" s="192" t="s">
        <v>2645</v>
      </c>
      <c r="D1320" s="192" t="s">
        <v>152</v>
      </c>
      <c r="E1320" s="193" t="s">
        <v>2646</v>
      </c>
      <c r="F1320" s="194" t="s">
        <v>2647</v>
      </c>
      <c r="G1320" s="195" t="s">
        <v>1401</v>
      </c>
      <c r="H1320" s="258"/>
      <c r="I1320" s="197"/>
      <c r="J1320" s="198">
        <f>ROUND(I1320*H1320,2)</f>
        <v>0</v>
      </c>
      <c r="K1320" s="194" t="s">
        <v>156</v>
      </c>
      <c r="L1320" s="62"/>
      <c r="M1320" s="199" t="s">
        <v>23</v>
      </c>
      <c r="N1320" s="200" t="s">
        <v>45</v>
      </c>
      <c r="O1320" s="43"/>
      <c r="P1320" s="201">
        <f>O1320*H1320</f>
        <v>0</v>
      </c>
      <c r="Q1320" s="201">
        <v>0</v>
      </c>
      <c r="R1320" s="201">
        <f>Q1320*H1320</f>
        <v>0</v>
      </c>
      <c r="S1320" s="201">
        <v>0</v>
      </c>
      <c r="T1320" s="202">
        <f>S1320*H1320</f>
        <v>0</v>
      </c>
      <c r="AR1320" s="24" t="s">
        <v>234</v>
      </c>
      <c r="AT1320" s="24" t="s">
        <v>152</v>
      </c>
      <c r="AU1320" s="24" t="s">
        <v>158</v>
      </c>
      <c r="AY1320" s="24" t="s">
        <v>150</v>
      </c>
      <c r="BE1320" s="203">
        <f>IF(N1320="základní",J1320,0)</f>
        <v>0</v>
      </c>
      <c r="BF1320" s="203">
        <f>IF(N1320="snížená",J1320,0)</f>
        <v>0</v>
      </c>
      <c r="BG1320" s="203">
        <f>IF(N1320="zákl. přenesená",J1320,0)</f>
        <v>0</v>
      </c>
      <c r="BH1320" s="203">
        <f>IF(N1320="sníž. přenesená",J1320,0)</f>
        <v>0</v>
      </c>
      <c r="BI1320" s="203">
        <f>IF(N1320="nulová",J1320,0)</f>
        <v>0</v>
      </c>
      <c r="BJ1320" s="24" t="s">
        <v>158</v>
      </c>
      <c r="BK1320" s="203">
        <f>ROUND(I1320*H1320,2)</f>
        <v>0</v>
      </c>
      <c r="BL1320" s="24" t="s">
        <v>234</v>
      </c>
      <c r="BM1320" s="24" t="s">
        <v>2648</v>
      </c>
    </row>
    <row r="1321" spans="2:65" s="10" customFormat="1" ht="29.85" customHeight="1">
      <c r="B1321" s="176"/>
      <c r="C1321" s="177"/>
      <c r="D1321" s="178" t="s">
        <v>72</v>
      </c>
      <c r="E1321" s="190" t="s">
        <v>2649</v>
      </c>
      <c r="F1321" s="190" t="s">
        <v>2650</v>
      </c>
      <c r="G1321" s="177"/>
      <c r="H1321" s="177"/>
      <c r="I1321" s="180"/>
      <c r="J1321" s="191">
        <f>BK1321</f>
        <v>0</v>
      </c>
      <c r="K1321" s="177"/>
      <c r="L1321" s="182"/>
      <c r="M1321" s="183"/>
      <c r="N1321" s="184"/>
      <c r="O1321" s="184"/>
      <c r="P1321" s="185">
        <f>SUM(P1322:P1339)</f>
        <v>0</v>
      </c>
      <c r="Q1321" s="184"/>
      <c r="R1321" s="185">
        <f>SUM(R1322:R1339)</f>
        <v>0.25091390000000002</v>
      </c>
      <c r="S1321" s="184"/>
      <c r="T1321" s="186">
        <f>SUM(T1322:T1339)</f>
        <v>0.30856999999999996</v>
      </c>
      <c r="AR1321" s="187" t="s">
        <v>158</v>
      </c>
      <c r="AT1321" s="188" t="s">
        <v>72</v>
      </c>
      <c r="AU1321" s="188" t="s">
        <v>78</v>
      </c>
      <c r="AY1321" s="187" t="s">
        <v>150</v>
      </c>
      <c r="BK1321" s="189">
        <f>SUM(BK1322:BK1339)</f>
        <v>0</v>
      </c>
    </row>
    <row r="1322" spans="2:65" s="1" customFormat="1" ht="16.5" customHeight="1">
      <c r="B1322" s="42"/>
      <c r="C1322" s="192" t="s">
        <v>2651</v>
      </c>
      <c r="D1322" s="192" t="s">
        <v>152</v>
      </c>
      <c r="E1322" s="193" t="s">
        <v>2652</v>
      </c>
      <c r="F1322" s="194" t="s">
        <v>2653</v>
      </c>
      <c r="G1322" s="195" t="s">
        <v>172</v>
      </c>
      <c r="H1322" s="196">
        <v>29.21</v>
      </c>
      <c r="I1322" s="197"/>
      <c r="J1322" s="198">
        <f>ROUND(I1322*H1322,2)</f>
        <v>0</v>
      </c>
      <c r="K1322" s="194" t="s">
        <v>156</v>
      </c>
      <c r="L1322" s="62"/>
      <c r="M1322" s="199" t="s">
        <v>23</v>
      </c>
      <c r="N1322" s="200" t="s">
        <v>45</v>
      </c>
      <c r="O1322" s="43"/>
      <c r="P1322" s="201">
        <f>O1322*H1322</f>
        <v>0</v>
      </c>
      <c r="Q1322" s="201">
        <v>0</v>
      </c>
      <c r="R1322" s="201">
        <f>Q1322*H1322</f>
        <v>0</v>
      </c>
      <c r="S1322" s="201">
        <v>0</v>
      </c>
      <c r="T1322" s="202">
        <f>S1322*H1322</f>
        <v>0</v>
      </c>
      <c r="AR1322" s="24" t="s">
        <v>234</v>
      </c>
      <c r="AT1322" s="24" t="s">
        <v>152</v>
      </c>
      <c r="AU1322" s="24" t="s">
        <v>158</v>
      </c>
      <c r="AY1322" s="24" t="s">
        <v>150</v>
      </c>
      <c r="BE1322" s="203">
        <f>IF(N1322="základní",J1322,0)</f>
        <v>0</v>
      </c>
      <c r="BF1322" s="203">
        <f>IF(N1322="snížená",J1322,0)</f>
        <v>0</v>
      </c>
      <c r="BG1322" s="203">
        <f>IF(N1322="zákl. přenesená",J1322,0)</f>
        <v>0</v>
      </c>
      <c r="BH1322" s="203">
        <f>IF(N1322="sníž. přenesená",J1322,0)</f>
        <v>0</v>
      </c>
      <c r="BI1322" s="203">
        <f>IF(N1322="nulová",J1322,0)</f>
        <v>0</v>
      </c>
      <c r="BJ1322" s="24" t="s">
        <v>158</v>
      </c>
      <c r="BK1322" s="203">
        <f>ROUND(I1322*H1322,2)</f>
        <v>0</v>
      </c>
      <c r="BL1322" s="24" t="s">
        <v>234</v>
      </c>
      <c r="BM1322" s="24" t="s">
        <v>2654</v>
      </c>
    </row>
    <row r="1323" spans="2:65" s="11" customFormat="1" ht="13.5">
      <c r="B1323" s="204"/>
      <c r="C1323" s="205"/>
      <c r="D1323" s="206" t="s">
        <v>160</v>
      </c>
      <c r="E1323" s="207" t="s">
        <v>23</v>
      </c>
      <c r="F1323" s="208" t="s">
        <v>2655</v>
      </c>
      <c r="G1323" s="205"/>
      <c r="H1323" s="209">
        <v>21.22</v>
      </c>
      <c r="I1323" s="210"/>
      <c r="J1323" s="205"/>
      <c r="K1323" s="205"/>
      <c r="L1323" s="211"/>
      <c r="M1323" s="212"/>
      <c r="N1323" s="213"/>
      <c r="O1323" s="213"/>
      <c r="P1323" s="213"/>
      <c r="Q1323" s="213"/>
      <c r="R1323" s="213"/>
      <c r="S1323" s="213"/>
      <c r="T1323" s="214"/>
      <c r="AT1323" s="215" t="s">
        <v>160</v>
      </c>
      <c r="AU1323" s="215" t="s">
        <v>158</v>
      </c>
      <c r="AV1323" s="11" t="s">
        <v>158</v>
      </c>
      <c r="AW1323" s="11" t="s">
        <v>36</v>
      </c>
      <c r="AX1323" s="11" t="s">
        <v>73</v>
      </c>
      <c r="AY1323" s="215" t="s">
        <v>150</v>
      </c>
    </row>
    <row r="1324" spans="2:65" s="11" customFormat="1" ht="13.5">
      <c r="B1324" s="204"/>
      <c r="C1324" s="205"/>
      <c r="D1324" s="206" t="s">
        <v>160</v>
      </c>
      <c r="E1324" s="207" t="s">
        <v>23</v>
      </c>
      <c r="F1324" s="208" t="s">
        <v>2656</v>
      </c>
      <c r="G1324" s="205"/>
      <c r="H1324" s="209">
        <v>7.99</v>
      </c>
      <c r="I1324" s="210"/>
      <c r="J1324" s="205"/>
      <c r="K1324" s="205"/>
      <c r="L1324" s="211"/>
      <c r="M1324" s="212"/>
      <c r="N1324" s="213"/>
      <c r="O1324" s="213"/>
      <c r="P1324" s="213"/>
      <c r="Q1324" s="213"/>
      <c r="R1324" s="213"/>
      <c r="S1324" s="213"/>
      <c r="T1324" s="214"/>
      <c r="AT1324" s="215" t="s">
        <v>160</v>
      </c>
      <c r="AU1324" s="215" t="s">
        <v>158</v>
      </c>
      <c r="AV1324" s="11" t="s">
        <v>158</v>
      </c>
      <c r="AW1324" s="11" t="s">
        <v>36</v>
      </c>
      <c r="AX1324" s="11" t="s">
        <v>73</v>
      </c>
      <c r="AY1324" s="215" t="s">
        <v>150</v>
      </c>
    </row>
    <row r="1325" spans="2:65" s="12" customFormat="1" ht="13.5">
      <c r="B1325" s="216"/>
      <c r="C1325" s="217"/>
      <c r="D1325" s="206" t="s">
        <v>160</v>
      </c>
      <c r="E1325" s="218" t="s">
        <v>23</v>
      </c>
      <c r="F1325" s="219" t="s">
        <v>163</v>
      </c>
      <c r="G1325" s="217"/>
      <c r="H1325" s="220">
        <v>29.21</v>
      </c>
      <c r="I1325" s="221"/>
      <c r="J1325" s="217"/>
      <c r="K1325" s="217"/>
      <c r="L1325" s="222"/>
      <c r="M1325" s="223"/>
      <c r="N1325" s="224"/>
      <c r="O1325" s="224"/>
      <c r="P1325" s="224"/>
      <c r="Q1325" s="224"/>
      <c r="R1325" s="224"/>
      <c r="S1325" s="224"/>
      <c r="T1325" s="225"/>
      <c r="AT1325" s="226" t="s">
        <v>160</v>
      </c>
      <c r="AU1325" s="226" t="s">
        <v>158</v>
      </c>
      <c r="AV1325" s="12" t="s">
        <v>157</v>
      </c>
      <c r="AW1325" s="12" t="s">
        <v>36</v>
      </c>
      <c r="AX1325" s="12" t="s">
        <v>78</v>
      </c>
      <c r="AY1325" s="226" t="s">
        <v>150</v>
      </c>
    </row>
    <row r="1326" spans="2:65" s="1" customFormat="1" ht="16.5" customHeight="1">
      <c r="B1326" s="42"/>
      <c r="C1326" s="192" t="s">
        <v>2657</v>
      </c>
      <c r="D1326" s="192" t="s">
        <v>152</v>
      </c>
      <c r="E1326" s="193" t="s">
        <v>2658</v>
      </c>
      <c r="F1326" s="194" t="s">
        <v>2659</v>
      </c>
      <c r="G1326" s="195" t="s">
        <v>172</v>
      </c>
      <c r="H1326" s="196">
        <v>29.21</v>
      </c>
      <c r="I1326" s="197"/>
      <c r="J1326" s="198">
        <f>ROUND(I1326*H1326,2)</f>
        <v>0</v>
      </c>
      <c r="K1326" s="194" t="s">
        <v>156</v>
      </c>
      <c r="L1326" s="62"/>
      <c r="M1326" s="199" t="s">
        <v>23</v>
      </c>
      <c r="N1326" s="200" t="s">
        <v>45</v>
      </c>
      <c r="O1326" s="43"/>
      <c r="P1326" s="201">
        <f>O1326*H1326</f>
        <v>0</v>
      </c>
      <c r="Q1326" s="201">
        <v>0</v>
      </c>
      <c r="R1326" s="201">
        <f>Q1326*H1326</f>
        <v>0</v>
      </c>
      <c r="S1326" s="201">
        <v>0</v>
      </c>
      <c r="T1326" s="202">
        <f>S1326*H1326</f>
        <v>0</v>
      </c>
      <c r="AR1326" s="24" t="s">
        <v>234</v>
      </c>
      <c r="AT1326" s="24" t="s">
        <v>152</v>
      </c>
      <c r="AU1326" s="24" t="s">
        <v>158</v>
      </c>
      <c r="AY1326" s="24" t="s">
        <v>150</v>
      </c>
      <c r="BE1326" s="203">
        <f>IF(N1326="základní",J1326,0)</f>
        <v>0</v>
      </c>
      <c r="BF1326" s="203">
        <f>IF(N1326="snížená",J1326,0)</f>
        <v>0</v>
      </c>
      <c r="BG1326" s="203">
        <f>IF(N1326="zákl. přenesená",J1326,0)</f>
        <v>0</v>
      </c>
      <c r="BH1326" s="203">
        <f>IF(N1326="sníž. přenesená",J1326,0)</f>
        <v>0</v>
      </c>
      <c r="BI1326" s="203">
        <f>IF(N1326="nulová",J1326,0)</f>
        <v>0</v>
      </c>
      <c r="BJ1326" s="24" t="s">
        <v>158</v>
      </c>
      <c r="BK1326" s="203">
        <f>ROUND(I1326*H1326,2)</f>
        <v>0</v>
      </c>
      <c r="BL1326" s="24" t="s">
        <v>234</v>
      </c>
      <c r="BM1326" s="24" t="s">
        <v>2660</v>
      </c>
    </row>
    <row r="1327" spans="2:65" s="1" customFormat="1" ht="25.5" customHeight="1">
      <c r="B1327" s="42"/>
      <c r="C1327" s="192" t="s">
        <v>2661</v>
      </c>
      <c r="D1327" s="192" t="s">
        <v>152</v>
      </c>
      <c r="E1327" s="193" t="s">
        <v>2662</v>
      </c>
      <c r="F1327" s="194" t="s">
        <v>2663</v>
      </c>
      <c r="G1327" s="195" t="s">
        <v>172</v>
      </c>
      <c r="H1327" s="196">
        <v>29.21</v>
      </c>
      <c r="I1327" s="197"/>
      <c r="J1327" s="198">
        <f>ROUND(I1327*H1327,2)</f>
        <v>0</v>
      </c>
      <c r="K1327" s="194" t="s">
        <v>156</v>
      </c>
      <c r="L1327" s="62"/>
      <c r="M1327" s="199" t="s">
        <v>23</v>
      </c>
      <c r="N1327" s="200" t="s">
        <v>45</v>
      </c>
      <c r="O1327" s="43"/>
      <c r="P1327" s="201">
        <f>O1327*H1327</f>
        <v>0</v>
      </c>
      <c r="Q1327" s="201">
        <v>3.0000000000000001E-5</v>
      </c>
      <c r="R1327" s="201">
        <f>Q1327*H1327</f>
        <v>8.763E-4</v>
      </c>
      <c r="S1327" s="201">
        <v>0</v>
      </c>
      <c r="T1327" s="202">
        <f>S1327*H1327</f>
        <v>0</v>
      </c>
      <c r="AR1327" s="24" t="s">
        <v>234</v>
      </c>
      <c r="AT1327" s="24" t="s">
        <v>152</v>
      </c>
      <c r="AU1327" s="24" t="s">
        <v>158</v>
      </c>
      <c r="AY1327" s="24" t="s">
        <v>150</v>
      </c>
      <c r="BE1327" s="203">
        <f>IF(N1327="základní",J1327,0)</f>
        <v>0</v>
      </c>
      <c r="BF1327" s="203">
        <f>IF(N1327="snížená",J1327,0)</f>
        <v>0</v>
      </c>
      <c r="BG1327" s="203">
        <f>IF(N1327="zákl. přenesená",J1327,0)</f>
        <v>0</v>
      </c>
      <c r="BH1327" s="203">
        <f>IF(N1327="sníž. přenesená",J1327,0)</f>
        <v>0</v>
      </c>
      <c r="BI1327" s="203">
        <f>IF(N1327="nulová",J1327,0)</f>
        <v>0</v>
      </c>
      <c r="BJ1327" s="24" t="s">
        <v>158</v>
      </c>
      <c r="BK1327" s="203">
        <f>ROUND(I1327*H1327,2)</f>
        <v>0</v>
      </c>
      <c r="BL1327" s="24" t="s">
        <v>234</v>
      </c>
      <c r="BM1327" s="24" t="s">
        <v>2664</v>
      </c>
    </row>
    <row r="1328" spans="2:65" s="1" customFormat="1" ht="16.5" customHeight="1">
      <c r="B1328" s="42"/>
      <c r="C1328" s="192" t="s">
        <v>2665</v>
      </c>
      <c r="D1328" s="192" t="s">
        <v>152</v>
      </c>
      <c r="E1328" s="193" t="s">
        <v>2666</v>
      </c>
      <c r="F1328" s="194" t="s">
        <v>2667</v>
      </c>
      <c r="G1328" s="195" t="s">
        <v>172</v>
      </c>
      <c r="H1328" s="196">
        <v>29.21</v>
      </c>
      <c r="I1328" s="197"/>
      <c r="J1328" s="198">
        <f>ROUND(I1328*H1328,2)</f>
        <v>0</v>
      </c>
      <c r="K1328" s="194" t="s">
        <v>156</v>
      </c>
      <c r="L1328" s="62"/>
      <c r="M1328" s="199" t="s">
        <v>23</v>
      </c>
      <c r="N1328" s="200" t="s">
        <v>45</v>
      </c>
      <c r="O1328" s="43"/>
      <c r="P1328" s="201">
        <f>O1328*H1328</f>
        <v>0</v>
      </c>
      <c r="Q1328" s="201">
        <v>4.5500000000000002E-3</v>
      </c>
      <c r="R1328" s="201">
        <f>Q1328*H1328</f>
        <v>0.13290550000000001</v>
      </c>
      <c r="S1328" s="201">
        <v>0</v>
      </c>
      <c r="T1328" s="202">
        <f>S1328*H1328</f>
        <v>0</v>
      </c>
      <c r="AR1328" s="24" t="s">
        <v>234</v>
      </c>
      <c r="AT1328" s="24" t="s">
        <v>152</v>
      </c>
      <c r="AU1328" s="24" t="s">
        <v>158</v>
      </c>
      <c r="AY1328" s="24" t="s">
        <v>150</v>
      </c>
      <c r="BE1328" s="203">
        <f>IF(N1328="základní",J1328,0)</f>
        <v>0</v>
      </c>
      <c r="BF1328" s="203">
        <f>IF(N1328="snížená",J1328,0)</f>
        <v>0</v>
      </c>
      <c r="BG1328" s="203">
        <f>IF(N1328="zákl. přenesená",J1328,0)</f>
        <v>0</v>
      </c>
      <c r="BH1328" s="203">
        <f>IF(N1328="sníž. přenesená",J1328,0)</f>
        <v>0</v>
      </c>
      <c r="BI1328" s="203">
        <f>IF(N1328="nulová",J1328,0)</f>
        <v>0</v>
      </c>
      <c r="BJ1328" s="24" t="s">
        <v>158</v>
      </c>
      <c r="BK1328" s="203">
        <f>ROUND(I1328*H1328,2)</f>
        <v>0</v>
      </c>
      <c r="BL1328" s="24" t="s">
        <v>234</v>
      </c>
      <c r="BM1328" s="24" t="s">
        <v>2668</v>
      </c>
    </row>
    <row r="1329" spans="2:65" s="1" customFormat="1" ht="16.5" customHeight="1">
      <c r="B1329" s="42"/>
      <c r="C1329" s="192" t="s">
        <v>2669</v>
      </c>
      <c r="D1329" s="192" t="s">
        <v>152</v>
      </c>
      <c r="E1329" s="193" t="s">
        <v>2670</v>
      </c>
      <c r="F1329" s="194" t="s">
        <v>2671</v>
      </c>
      <c r="G1329" s="195" t="s">
        <v>172</v>
      </c>
      <c r="H1329" s="196">
        <v>118.85</v>
      </c>
      <c r="I1329" s="197"/>
      <c r="J1329" s="198">
        <f>ROUND(I1329*H1329,2)</f>
        <v>0</v>
      </c>
      <c r="K1329" s="194" t="s">
        <v>156</v>
      </c>
      <c r="L1329" s="62"/>
      <c r="M1329" s="199" t="s">
        <v>23</v>
      </c>
      <c r="N1329" s="200" t="s">
        <v>45</v>
      </c>
      <c r="O1329" s="43"/>
      <c r="P1329" s="201">
        <f>O1329*H1329</f>
        <v>0</v>
      </c>
      <c r="Q1329" s="201">
        <v>0</v>
      </c>
      <c r="R1329" s="201">
        <f>Q1329*H1329</f>
        <v>0</v>
      </c>
      <c r="S1329" s="201">
        <v>2.5000000000000001E-3</v>
      </c>
      <c r="T1329" s="202">
        <f>S1329*H1329</f>
        <v>0.29712499999999997</v>
      </c>
      <c r="AR1329" s="24" t="s">
        <v>234</v>
      </c>
      <c r="AT1329" s="24" t="s">
        <v>152</v>
      </c>
      <c r="AU1329" s="24" t="s">
        <v>158</v>
      </c>
      <c r="AY1329" s="24" t="s">
        <v>150</v>
      </c>
      <c r="BE1329" s="203">
        <f>IF(N1329="základní",J1329,0)</f>
        <v>0</v>
      </c>
      <c r="BF1329" s="203">
        <f>IF(N1329="snížená",J1329,0)</f>
        <v>0</v>
      </c>
      <c r="BG1329" s="203">
        <f>IF(N1329="zákl. přenesená",J1329,0)</f>
        <v>0</v>
      </c>
      <c r="BH1329" s="203">
        <f>IF(N1329="sníž. přenesená",J1329,0)</f>
        <v>0</v>
      </c>
      <c r="BI1329" s="203">
        <f>IF(N1329="nulová",J1329,0)</f>
        <v>0</v>
      </c>
      <c r="BJ1329" s="24" t="s">
        <v>158</v>
      </c>
      <c r="BK1329" s="203">
        <f>ROUND(I1329*H1329,2)</f>
        <v>0</v>
      </c>
      <c r="BL1329" s="24" t="s">
        <v>234</v>
      </c>
      <c r="BM1329" s="24" t="s">
        <v>2672</v>
      </c>
    </row>
    <row r="1330" spans="2:65" s="11" customFormat="1" ht="13.5">
      <c r="B1330" s="204"/>
      <c r="C1330" s="205"/>
      <c r="D1330" s="206" t="s">
        <v>160</v>
      </c>
      <c r="E1330" s="207" t="s">
        <v>23</v>
      </c>
      <c r="F1330" s="208" t="s">
        <v>2673</v>
      </c>
      <c r="G1330" s="205"/>
      <c r="H1330" s="209">
        <v>39.15</v>
      </c>
      <c r="I1330" s="210"/>
      <c r="J1330" s="205"/>
      <c r="K1330" s="205"/>
      <c r="L1330" s="211"/>
      <c r="M1330" s="212"/>
      <c r="N1330" s="213"/>
      <c r="O1330" s="213"/>
      <c r="P1330" s="213"/>
      <c r="Q1330" s="213"/>
      <c r="R1330" s="213"/>
      <c r="S1330" s="213"/>
      <c r="T1330" s="214"/>
      <c r="AT1330" s="215" t="s">
        <v>160</v>
      </c>
      <c r="AU1330" s="215" t="s">
        <v>158</v>
      </c>
      <c r="AV1330" s="11" t="s">
        <v>158</v>
      </c>
      <c r="AW1330" s="11" t="s">
        <v>36</v>
      </c>
      <c r="AX1330" s="11" t="s">
        <v>73</v>
      </c>
      <c r="AY1330" s="215" t="s">
        <v>150</v>
      </c>
    </row>
    <row r="1331" spans="2:65" s="11" customFormat="1" ht="13.5">
      <c r="B1331" s="204"/>
      <c r="C1331" s="205"/>
      <c r="D1331" s="206" t="s">
        <v>160</v>
      </c>
      <c r="E1331" s="207" t="s">
        <v>23</v>
      </c>
      <c r="F1331" s="208" t="s">
        <v>2674</v>
      </c>
      <c r="G1331" s="205"/>
      <c r="H1331" s="209">
        <v>79.7</v>
      </c>
      <c r="I1331" s="210"/>
      <c r="J1331" s="205"/>
      <c r="K1331" s="205"/>
      <c r="L1331" s="211"/>
      <c r="M1331" s="212"/>
      <c r="N1331" s="213"/>
      <c r="O1331" s="213"/>
      <c r="P1331" s="213"/>
      <c r="Q1331" s="213"/>
      <c r="R1331" s="213"/>
      <c r="S1331" s="213"/>
      <c r="T1331" s="214"/>
      <c r="AT1331" s="215" t="s">
        <v>160</v>
      </c>
      <c r="AU1331" s="215" t="s">
        <v>158</v>
      </c>
      <c r="AV1331" s="11" t="s">
        <v>158</v>
      </c>
      <c r="AW1331" s="11" t="s">
        <v>36</v>
      </c>
      <c r="AX1331" s="11" t="s">
        <v>73</v>
      </c>
      <c r="AY1331" s="215" t="s">
        <v>150</v>
      </c>
    </row>
    <row r="1332" spans="2:65" s="12" customFormat="1" ht="13.5">
      <c r="B1332" s="216"/>
      <c r="C1332" s="217"/>
      <c r="D1332" s="206" t="s">
        <v>160</v>
      </c>
      <c r="E1332" s="218" t="s">
        <v>23</v>
      </c>
      <c r="F1332" s="219" t="s">
        <v>163</v>
      </c>
      <c r="G1332" s="217"/>
      <c r="H1332" s="220">
        <v>118.85</v>
      </c>
      <c r="I1332" s="221"/>
      <c r="J1332" s="217"/>
      <c r="K1332" s="217"/>
      <c r="L1332" s="222"/>
      <c r="M1332" s="223"/>
      <c r="N1332" s="224"/>
      <c r="O1332" s="224"/>
      <c r="P1332" s="224"/>
      <c r="Q1332" s="224"/>
      <c r="R1332" s="224"/>
      <c r="S1332" s="224"/>
      <c r="T1332" s="225"/>
      <c r="AT1332" s="226" t="s">
        <v>160</v>
      </c>
      <c r="AU1332" s="226" t="s">
        <v>158</v>
      </c>
      <c r="AV1332" s="12" t="s">
        <v>157</v>
      </c>
      <c r="AW1332" s="12" t="s">
        <v>36</v>
      </c>
      <c r="AX1332" s="12" t="s">
        <v>78</v>
      </c>
      <c r="AY1332" s="226" t="s">
        <v>150</v>
      </c>
    </row>
    <row r="1333" spans="2:65" s="1" customFormat="1" ht="16.5" customHeight="1">
      <c r="B1333" s="42"/>
      <c r="C1333" s="192" t="s">
        <v>2675</v>
      </c>
      <c r="D1333" s="192" t="s">
        <v>152</v>
      </c>
      <c r="E1333" s="193" t="s">
        <v>2676</v>
      </c>
      <c r="F1333" s="194" t="s">
        <v>2677</v>
      </c>
      <c r="G1333" s="195" t="s">
        <v>330</v>
      </c>
      <c r="H1333" s="196">
        <v>38.15</v>
      </c>
      <c r="I1333" s="197"/>
      <c r="J1333" s="198">
        <f>ROUND(I1333*H1333,2)</f>
        <v>0</v>
      </c>
      <c r="K1333" s="194" t="s">
        <v>156</v>
      </c>
      <c r="L1333" s="62"/>
      <c r="M1333" s="199" t="s">
        <v>23</v>
      </c>
      <c r="N1333" s="200" t="s">
        <v>45</v>
      </c>
      <c r="O1333" s="43"/>
      <c r="P1333" s="201">
        <f>O1333*H1333</f>
        <v>0</v>
      </c>
      <c r="Q1333" s="201">
        <v>0</v>
      </c>
      <c r="R1333" s="201">
        <f>Q1333*H1333</f>
        <v>0</v>
      </c>
      <c r="S1333" s="201">
        <v>2.9999999999999997E-4</v>
      </c>
      <c r="T1333" s="202">
        <f>S1333*H1333</f>
        <v>1.1444999999999999E-2</v>
      </c>
      <c r="AR1333" s="24" t="s">
        <v>234</v>
      </c>
      <c r="AT1333" s="24" t="s">
        <v>152</v>
      </c>
      <c r="AU1333" s="24" t="s">
        <v>158</v>
      </c>
      <c r="AY1333" s="24" t="s">
        <v>150</v>
      </c>
      <c r="BE1333" s="203">
        <f>IF(N1333="základní",J1333,0)</f>
        <v>0</v>
      </c>
      <c r="BF1333" s="203">
        <f>IF(N1333="snížená",J1333,0)</f>
        <v>0</v>
      </c>
      <c r="BG1333" s="203">
        <f>IF(N1333="zákl. přenesená",J1333,0)</f>
        <v>0</v>
      </c>
      <c r="BH1333" s="203">
        <f>IF(N1333="sníž. přenesená",J1333,0)</f>
        <v>0</v>
      </c>
      <c r="BI1333" s="203">
        <f>IF(N1333="nulová",J1333,0)</f>
        <v>0</v>
      </c>
      <c r="BJ1333" s="24" t="s">
        <v>158</v>
      </c>
      <c r="BK1333" s="203">
        <f>ROUND(I1333*H1333,2)</f>
        <v>0</v>
      </c>
      <c r="BL1333" s="24" t="s">
        <v>234</v>
      </c>
      <c r="BM1333" s="24" t="s">
        <v>2678</v>
      </c>
    </row>
    <row r="1334" spans="2:65" s="11" customFormat="1" ht="13.5">
      <c r="B1334" s="204"/>
      <c r="C1334" s="205"/>
      <c r="D1334" s="206" t="s">
        <v>160</v>
      </c>
      <c r="E1334" s="207" t="s">
        <v>23</v>
      </c>
      <c r="F1334" s="208" t="s">
        <v>2679</v>
      </c>
      <c r="G1334" s="205"/>
      <c r="H1334" s="209">
        <v>38.15</v>
      </c>
      <c r="I1334" s="210"/>
      <c r="J1334" s="205"/>
      <c r="K1334" s="205"/>
      <c r="L1334" s="211"/>
      <c r="M1334" s="212"/>
      <c r="N1334" s="213"/>
      <c r="O1334" s="213"/>
      <c r="P1334" s="213"/>
      <c r="Q1334" s="213"/>
      <c r="R1334" s="213"/>
      <c r="S1334" s="213"/>
      <c r="T1334" s="214"/>
      <c r="AT1334" s="215" t="s">
        <v>160</v>
      </c>
      <c r="AU1334" s="215" t="s">
        <v>158</v>
      </c>
      <c r="AV1334" s="11" t="s">
        <v>158</v>
      </c>
      <c r="AW1334" s="11" t="s">
        <v>36</v>
      </c>
      <c r="AX1334" s="11" t="s">
        <v>78</v>
      </c>
      <c r="AY1334" s="215" t="s">
        <v>150</v>
      </c>
    </row>
    <row r="1335" spans="2:65" s="1" customFormat="1" ht="25.5" customHeight="1">
      <c r="B1335" s="42"/>
      <c r="C1335" s="192" t="s">
        <v>2680</v>
      </c>
      <c r="D1335" s="192" t="s">
        <v>152</v>
      </c>
      <c r="E1335" s="193" t="s">
        <v>2681</v>
      </c>
      <c r="F1335" s="194" t="s">
        <v>2682</v>
      </c>
      <c r="G1335" s="195" t="s">
        <v>172</v>
      </c>
      <c r="H1335" s="196">
        <v>29.21</v>
      </c>
      <c r="I1335" s="197"/>
      <c r="J1335" s="198">
        <f>ROUND(I1335*H1335,2)</f>
        <v>0</v>
      </c>
      <c r="K1335" s="194" t="s">
        <v>23</v>
      </c>
      <c r="L1335" s="62"/>
      <c r="M1335" s="199" t="s">
        <v>23</v>
      </c>
      <c r="N1335" s="200" t="s">
        <v>45</v>
      </c>
      <c r="O1335" s="43"/>
      <c r="P1335" s="201">
        <f>O1335*H1335</f>
        <v>0</v>
      </c>
      <c r="Q1335" s="201">
        <v>4.0099999999999997E-3</v>
      </c>
      <c r="R1335" s="201">
        <f>Q1335*H1335</f>
        <v>0.11713209999999999</v>
      </c>
      <c r="S1335" s="201">
        <v>0</v>
      </c>
      <c r="T1335" s="202">
        <f>S1335*H1335</f>
        <v>0</v>
      </c>
      <c r="AR1335" s="24" t="s">
        <v>234</v>
      </c>
      <c r="AT1335" s="24" t="s">
        <v>152</v>
      </c>
      <c r="AU1335" s="24" t="s">
        <v>158</v>
      </c>
      <c r="AY1335" s="24" t="s">
        <v>150</v>
      </c>
      <c r="BE1335" s="203">
        <f>IF(N1335="základní",J1335,0)</f>
        <v>0</v>
      </c>
      <c r="BF1335" s="203">
        <f>IF(N1335="snížená",J1335,0)</f>
        <v>0</v>
      </c>
      <c r="BG1335" s="203">
        <f>IF(N1335="zákl. přenesená",J1335,0)</f>
        <v>0</v>
      </c>
      <c r="BH1335" s="203">
        <f>IF(N1335="sníž. přenesená",J1335,0)</f>
        <v>0</v>
      </c>
      <c r="BI1335" s="203">
        <f>IF(N1335="nulová",J1335,0)</f>
        <v>0</v>
      </c>
      <c r="BJ1335" s="24" t="s">
        <v>158</v>
      </c>
      <c r="BK1335" s="203">
        <f>ROUND(I1335*H1335,2)</f>
        <v>0</v>
      </c>
      <c r="BL1335" s="24" t="s">
        <v>234</v>
      </c>
      <c r="BM1335" s="24" t="s">
        <v>2683</v>
      </c>
    </row>
    <row r="1336" spans="2:65" s="11" customFormat="1" ht="13.5">
      <c r="B1336" s="204"/>
      <c r="C1336" s="205"/>
      <c r="D1336" s="206" t="s">
        <v>160</v>
      </c>
      <c r="E1336" s="207" t="s">
        <v>23</v>
      </c>
      <c r="F1336" s="208" t="s">
        <v>2655</v>
      </c>
      <c r="G1336" s="205"/>
      <c r="H1336" s="209">
        <v>21.22</v>
      </c>
      <c r="I1336" s="210"/>
      <c r="J1336" s="205"/>
      <c r="K1336" s="205"/>
      <c r="L1336" s="211"/>
      <c r="M1336" s="212"/>
      <c r="N1336" s="213"/>
      <c r="O1336" s="213"/>
      <c r="P1336" s="213"/>
      <c r="Q1336" s="213"/>
      <c r="R1336" s="213"/>
      <c r="S1336" s="213"/>
      <c r="T1336" s="214"/>
      <c r="AT1336" s="215" t="s">
        <v>160</v>
      </c>
      <c r="AU1336" s="215" t="s">
        <v>158</v>
      </c>
      <c r="AV1336" s="11" t="s">
        <v>158</v>
      </c>
      <c r="AW1336" s="11" t="s">
        <v>36</v>
      </c>
      <c r="AX1336" s="11" t="s">
        <v>73</v>
      </c>
      <c r="AY1336" s="215" t="s">
        <v>150</v>
      </c>
    </row>
    <row r="1337" spans="2:65" s="11" customFormat="1" ht="13.5">
      <c r="B1337" s="204"/>
      <c r="C1337" s="205"/>
      <c r="D1337" s="206" t="s">
        <v>160</v>
      </c>
      <c r="E1337" s="207" t="s">
        <v>23</v>
      </c>
      <c r="F1337" s="208" t="s">
        <v>2656</v>
      </c>
      <c r="G1337" s="205"/>
      <c r="H1337" s="209">
        <v>7.99</v>
      </c>
      <c r="I1337" s="210"/>
      <c r="J1337" s="205"/>
      <c r="K1337" s="205"/>
      <c r="L1337" s="211"/>
      <c r="M1337" s="212"/>
      <c r="N1337" s="213"/>
      <c r="O1337" s="213"/>
      <c r="P1337" s="213"/>
      <c r="Q1337" s="213"/>
      <c r="R1337" s="213"/>
      <c r="S1337" s="213"/>
      <c r="T1337" s="214"/>
      <c r="AT1337" s="215" t="s">
        <v>160</v>
      </c>
      <c r="AU1337" s="215" t="s">
        <v>158</v>
      </c>
      <c r="AV1337" s="11" t="s">
        <v>158</v>
      </c>
      <c r="AW1337" s="11" t="s">
        <v>36</v>
      </c>
      <c r="AX1337" s="11" t="s">
        <v>73</v>
      </c>
      <c r="AY1337" s="215" t="s">
        <v>150</v>
      </c>
    </row>
    <row r="1338" spans="2:65" s="12" customFormat="1" ht="13.5">
      <c r="B1338" s="216"/>
      <c r="C1338" s="217"/>
      <c r="D1338" s="206" t="s">
        <v>160</v>
      </c>
      <c r="E1338" s="218" t="s">
        <v>23</v>
      </c>
      <c r="F1338" s="219" t="s">
        <v>163</v>
      </c>
      <c r="G1338" s="217"/>
      <c r="H1338" s="220">
        <v>29.21</v>
      </c>
      <c r="I1338" s="221"/>
      <c r="J1338" s="217"/>
      <c r="K1338" s="217"/>
      <c r="L1338" s="222"/>
      <c r="M1338" s="223"/>
      <c r="N1338" s="224"/>
      <c r="O1338" s="224"/>
      <c r="P1338" s="224"/>
      <c r="Q1338" s="224"/>
      <c r="R1338" s="224"/>
      <c r="S1338" s="224"/>
      <c r="T1338" s="225"/>
      <c r="AT1338" s="226" t="s">
        <v>160</v>
      </c>
      <c r="AU1338" s="226" t="s">
        <v>158</v>
      </c>
      <c r="AV1338" s="12" t="s">
        <v>157</v>
      </c>
      <c r="AW1338" s="12" t="s">
        <v>36</v>
      </c>
      <c r="AX1338" s="12" t="s">
        <v>78</v>
      </c>
      <c r="AY1338" s="226" t="s">
        <v>150</v>
      </c>
    </row>
    <row r="1339" spans="2:65" s="1" customFormat="1" ht="16.5" customHeight="1">
      <c r="B1339" s="42"/>
      <c r="C1339" s="192" t="s">
        <v>2684</v>
      </c>
      <c r="D1339" s="192" t="s">
        <v>152</v>
      </c>
      <c r="E1339" s="193" t="s">
        <v>2685</v>
      </c>
      <c r="F1339" s="194" t="s">
        <v>2686</v>
      </c>
      <c r="G1339" s="195" t="s">
        <v>1401</v>
      </c>
      <c r="H1339" s="258"/>
      <c r="I1339" s="197"/>
      <c r="J1339" s="198">
        <f>ROUND(I1339*H1339,2)</f>
        <v>0</v>
      </c>
      <c r="K1339" s="194" t="s">
        <v>156</v>
      </c>
      <c r="L1339" s="62"/>
      <c r="M1339" s="199" t="s">
        <v>23</v>
      </c>
      <c r="N1339" s="200" t="s">
        <v>45</v>
      </c>
      <c r="O1339" s="43"/>
      <c r="P1339" s="201">
        <f>O1339*H1339</f>
        <v>0</v>
      </c>
      <c r="Q1339" s="201">
        <v>0</v>
      </c>
      <c r="R1339" s="201">
        <f>Q1339*H1339</f>
        <v>0</v>
      </c>
      <c r="S1339" s="201">
        <v>0</v>
      </c>
      <c r="T1339" s="202">
        <f>S1339*H1339</f>
        <v>0</v>
      </c>
      <c r="AR1339" s="24" t="s">
        <v>234</v>
      </c>
      <c r="AT1339" s="24" t="s">
        <v>152</v>
      </c>
      <c r="AU1339" s="24" t="s">
        <v>158</v>
      </c>
      <c r="AY1339" s="24" t="s">
        <v>150</v>
      </c>
      <c r="BE1339" s="203">
        <f>IF(N1339="základní",J1339,0)</f>
        <v>0</v>
      </c>
      <c r="BF1339" s="203">
        <f>IF(N1339="snížená",J1339,0)</f>
        <v>0</v>
      </c>
      <c r="BG1339" s="203">
        <f>IF(N1339="zákl. přenesená",J1339,0)</f>
        <v>0</v>
      </c>
      <c r="BH1339" s="203">
        <f>IF(N1339="sníž. přenesená",J1339,0)</f>
        <v>0</v>
      </c>
      <c r="BI1339" s="203">
        <f>IF(N1339="nulová",J1339,0)</f>
        <v>0</v>
      </c>
      <c r="BJ1339" s="24" t="s">
        <v>158</v>
      </c>
      <c r="BK1339" s="203">
        <f>ROUND(I1339*H1339,2)</f>
        <v>0</v>
      </c>
      <c r="BL1339" s="24" t="s">
        <v>234</v>
      </c>
      <c r="BM1339" s="24" t="s">
        <v>2687</v>
      </c>
    </row>
    <row r="1340" spans="2:65" s="10" customFormat="1" ht="29.85" customHeight="1">
      <c r="B1340" s="176"/>
      <c r="C1340" s="177"/>
      <c r="D1340" s="178" t="s">
        <v>72</v>
      </c>
      <c r="E1340" s="190" t="s">
        <v>2688</v>
      </c>
      <c r="F1340" s="190" t="s">
        <v>2689</v>
      </c>
      <c r="G1340" s="177"/>
      <c r="H1340" s="177"/>
      <c r="I1340" s="180"/>
      <c r="J1340" s="191">
        <f>BK1340</f>
        <v>0</v>
      </c>
      <c r="K1340" s="177"/>
      <c r="L1340" s="182"/>
      <c r="M1340" s="183"/>
      <c r="N1340" s="184"/>
      <c r="O1340" s="184"/>
      <c r="P1340" s="185">
        <f>SUM(P1341:P1357)</f>
        <v>0</v>
      </c>
      <c r="Q1340" s="184"/>
      <c r="R1340" s="185">
        <f>SUM(R1341:R1357)</f>
        <v>0.64398770000000005</v>
      </c>
      <c r="S1340" s="184"/>
      <c r="T1340" s="186">
        <f>SUM(T1341:T1357)</f>
        <v>0</v>
      </c>
      <c r="AR1340" s="187" t="s">
        <v>158</v>
      </c>
      <c r="AT1340" s="188" t="s">
        <v>72</v>
      </c>
      <c r="AU1340" s="188" t="s">
        <v>78</v>
      </c>
      <c r="AY1340" s="187" t="s">
        <v>150</v>
      </c>
      <c r="BK1340" s="189">
        <f>SUM(BK1341:BK1357)</f>
        <v>0</v>
      </c>
    </row>
    <row r="1341" spans="2:65" s="1" customFormat="1" ht="25.5" customHeight="1">
      <c r="B1341" s="42"/>
      <c r="C1341" s="192" t="s">
        <v>2690</v>
      </c>
      <c r="D1341" s="192" t="s">
        <v>152</v>
      </c>
      <c r="E1341" s="193" t="s">
        <v>2691</v>
      </c>
      <c r="F1341" s="194" t="s">
        <v>2692</v>
      </c>
      <c r="G1341" s="195" t="s">
        <v>172</v>
      </c>
      <c r="H1341" s="196">
        <v>39.128</v>
      </c>
      <c r="I1341" s="197"/>
      <c r="J1341" s="198">
        <f>ROUND(I1341*H1341,2)</f>
        <v>0</v>
      </c>
      <c r="K1341" s="194" t="s">
        <v>156</v>
      </c>
      <c r="L1341" s="62"/>
      <c r="M1341" s="199" t="s">
        <v>23</v>
      </c>
      <c r="N1341" s="200" t="s">
        <v>45</v>
      </c>
      <c r="O1341" s="43"/>
      <c r="P1341" s="201">
        <f>O1341*H1341</f>
        <v>0</v>
      </c>
      <c r="Q1341" s="201">
        <v>3.0000000000000001E-3</v>
      </c>
      <c r="R1341" s="201">
        <f>Q1341*H1341</f>
        <v>0.117384</v>
      </c>
      <c r="S1341" s="201">
        <v>0</v>
      </c>
      <c r="T1341" s="202">
        <f>S1341*H1341</f>
        <v>0</v>
      </c>
      <c r="AR1341" s="24" t="s">
        <v>234</v>
      </c>
      <c r="AT1341" s="24" t="s">
        <v>152</v>
      </c>
      <c r="AU1341" s="24" t="s">
        <v>158</v>
      </c>
      <c r="AY1341" s="24" t="s">
        <v>150</v>
      </c>
      <c r="BE1341" s="203">
        <f>IF(N1341="základní",J1341,0)</f>
        <v>0</v>
      </c>
      <c r="BF1341" s="203">
        <f>IF(N1341="snížená",J1341,0)</f>
        <v>0</v>
      </c>
      <c r="BG1341" s="203">
        <f>IF(N1341="zákl. přenesená",J1341,0)</f>
        <v>0</v>
      </c>
      <c r="BH1341" s="203">
        <f>IF(N1341="sníž. přenesená",J1341,0)</f>
        <v>0</v>
      </c>
      <c r="BI1341" s="203">
        <f>IF(N1341="nulová",J1341,0)</f>
        <v>0</v>
      </c>
      <c r="BJ1341" s="24" t="s">
        <v>158</v>
      </c>
      <c r="BK1341" s="203">
        <f>ROUND(I1341*H1341,2)</f>
        <v>0</v>
      </c>
      <c r="BL1341" s="24" t="s">
        <v>234</v>
      </c>
      <c r="BM1341" s="24" t="s">
        <v>2693</v>
      </c>
    </row>
    <row r="1342" spans="2:65" s="11" customFormat="1" ht="13.5">
      <c r="B1342" s="204"/>
      <c r="C1342" s="205"/>
      <c r="D1342" s="206" t="s">
        <v>160</v>
      </c>
      <c r="E1342" s="207" t="s">
        <v>23</v>
      </c>
      <c r="F1342" s="208" t="s">
        <v>2694</v>
      </c>
      <c r="G1342" s="205"/>
      <c r="H1342" s="209">
        <v>7.84</v>
      </c>
      <c r="I1342" s="210"/>
      <c r="J1342" s="205"/>
      <c r="K1342" s="205"/>
      <c r="L1342" s="211"/>
      <c r="M1342" s="212"/>
      <c r="N1342" s="213"/>
      <c r="O1342" s="213"/>
      <c r="P1342" s="213"/>
      <c r="Q1342" s="213"/>
      <c r="R1342" s="213"/>
      <c r="S1342" s="213"/>
      <c r="T1342" s="214"/>
      <c r="AT1342" s="215" t="s">
        <v>160</v>
      </c>
      <c r="AU1342" s="215" t="s">
        <v>158</v>
      </c>
      <c r="AV1342" s="11" t="s">
        <v>158</v>
      </c>
      <c r="AW1342" s="11" t="s">
        <v>36</v>
      </c>
      <c r="AX1342" s="11" t="s">
        <v>73</v>
      </c>
      <c r="AY1342" s="215" t="s">
        <v>150</v>
      </c>
    </row>
    <row r="1343" spans="2:65" s="11" customFormat="1" ht="13.5">
      <c r="B1343" s="204"/>
      <c r="C1343" s="205"/>
      <c r="D1343" s="206" t="s">
        <v>160</v>
      </c>
      <c r="E1343" s="207" t="s">
        <v>23</v>
      </c>
      <c r="F1343" s="208" t="s">
        <v>2695</v>
      </c>
      <c r="G1343" s="205"/>
      <c r="H1343" s="209">
        <v>12.863</v>
      </c>
      <c r="I1343" s="210"/>
      <c r="J1343" s="205"/>
      <c r="K1343" s="205"/>
      <c r="L1343" s="211"/>
      <c r="M1343" s="212"/>
      <c r="N1343" s="213"/>
      <c r="O1343" s="213"/>
      <c r="P1343" s="213"/>
      <c r="Q1343" s="213"/>
      <c r="R1343" s="213"/>
      <c r="S1343" s="213"/>
      <c r="T1343" s="214"/>
      <c r="AT1343" s="215" t="s">
        <v>160</v>
      </c>
      <c r="AU1343" s="215" t="s">
        <v>158</v>
      </c>
      <c r="AV1343" s="11" t="s">
        <v>158</v>
      </c>
      <c r="AW1343" s="11" t="s">
        <v>36</v>
      </c>
      <c r="AX1343" s="11" t="s">
        <v>73</v>
      </c>
      <c r="AY1343" s="215" t="s">
        <v>150</v>
      </c>
    </row>
    <row r="1344" spans="2:65" s="11" customFormat="1" ht="13.5">
      <c r="B1344" s="204"/>
      <c r="C1344" s="205"/>
      <c r="D1344" s="206" t="s">
        <v>160</v>
      </c>
      <c r="E1344" s="207" t="s">
        <v>23</v>
      </c>
      <c r="F1344" s="208" t="s">
        <v>2696</v>
      </c>
      <c r="G1344" s="205"/>
      <c r="H1344" s="209">
        <v>10.984999999999999</v>
      </c>
      <c r="I1344" s="210"/>
      <c r="J1344" s="205"/>
      <c r="K1344" s="205"/>
      <c r="L1344" s="211"/>
      <c r="M1344" s="212"/>
      <c r="N1344" s="213"/>
      <c r="O1344" s="213"/>
      <c r="P1344" s="213"/>
      <c r="Q1344" s="213"/>
      <c r="R1344" s="213"/>
      <c r="S1344" s="213"/>
      <c r="T1344" s="214"/>
      <c r="AT1344" s="215" t="s">
        <v>160</v>
      </c>
      <c r="AU1344" s="215" t="s">
        <v>158</v>
      </c>
      <c r="AV1344" s="11" t="s">
        <v>158</v>
      </c>
      <c r="AW1344" s="11" t="s">
        <v>36</v>
      </c>
      <c r="AX1344" s="11" t="s">
        <v>73</v>
      </c>
      <c r="AY1344" s="215" t="s">
        <v>150</v>
      </c>
    </row>
    <row r="1345" spans="2:65" s="11" customFormat="1" ht="13.5">
      <c r="B1345" s="204"/>
      <c r="C1345" s="205"/>
      <c r="D1345" s="206" t="s">
        <v>160</v>
      </c>
      <c r="E1345" s="207" t="s">
        <v>23</v>
      </c>
      <c r="F1345" s="208" t="s">
        <v>2697</v>
      </c>
      <c r="G1345" s="205"/>
      <c r="H1345" s="209">
        <v>7.44</v>
      </c>
      <c r="I1345" s="210"/>
      <c r="J1345" s="205"/>
      <c r="K1345" s="205"/>
      <c r="L1345" s="211"/>
      <c r="M1345" s="212"/>
      <c r="N1345" s="213"/>
      <c r="O1345" s="213"/>
      <c r="P1345" s="213"/>
      <c r="Q1345" s="213"/>
      <c r="R1345" s="213"/>
      <c r="S1345" s="213"/>
      <c r="T1345" s="214"/>
      <c r="AT1345" s="215" t="s">
        <v>160</v>
      </c>
      <c r="AU1345" s="215" t="s">
        <v>158</v>
      </c>
      <c r="AV1345" s="11" t="s">
        <v>158</v>
      </c>
      <c r="AW1345" s="11" t="s">
        <v>36</v>
      </c>
      <c r="AX1345" s="11" t="s">
        <v>73</v>
      </c>
      <c r="AY1345" s="215" t="s">
        <v>150</v>
      </c>
    </row>
    <row r="1346" spans="2:65" s="12" customFormat="1" ht="13.5">
      <c r="B1346" s="216"/>
      <c r="C1346" s="217"/>
      <c r="D1346" s="206" t="s">
        <v>160</v>
      </c>
      <c r="E1346" s="218" t="s">
        <v>23</v>
      </c>
      <c r="F1346" s="219" t="s">
        <v>163</v>
      </c>
      <c r="G1346" s="217"/>
      <c r="H1346" s="220">
        <v>39.128</v>
      </c>
      <c r="I1346" s="221"/>
      <c r="J1346" s="217"/>
      <c r="K1346" s="217"/>
      <c r="L1346" s="222"/>
      <c r="M1346" s="223"/>
      <c r="N1346" s="224"/>
      <c r="O1346" s="224"/>
      <c r="P1346" s="224"/>
      <c r="Q1346" s="224"/>
      <c r="R1346" s="224"/>
      <c r="S1346" s="224"/>
      <c r="T1346" s="225"/>
      <c r="AT1346" s="226" t="s">
        <v>160</v>
      </c>
      <c r="AU1346" s="226" t="s">
        <v>158</v>
      </c>
      <c r="AV1346" s="12" t="s">
        <v>157</v>
      </c>
      <c r="AW1346" s="12" t="s">
        <v>36</v>
      </c>
      <c r="AX1346" s="12" t="s">
        <v>78</v>
      </c>
      <c r="AY1346" s="226" t="s">
        <v>150</v>
      </c>
    </row>
    <row r="1347" spans="2:65" s="1" customFormat="1" ht="16.5" customHeight="1">
      <c r="B1347" s="42"/>
      <c r="C1347" s="237" t="s">
        <v>2698</v>
      </c>
      <c r="D1347" s="237" t="s">
        <v>228</v>
      </c>
      <c r="E1347" s="238" t="s">
        <v>2699</v>
      </c>
      <c r="F1347" s="239" t="s">
        <v>2700</v>
      </c>
      <c r="G1347" s="240" t="s">
        <v>172</v>
      </c>
      <c r="H1347" s="241">
        <v>43.040999999999997</v>
      </c>
      <c r="I1347" s="242"/>
      <c r="J1347" s="243">
        <f>ROUND(I1347*H1347,2)</f>
        <v>0</v>
      </c>
      <c r="K1347" s="239" t="s">
        <v>23</v>
      </c>
      <c r="L1347" s="244"/>
      <c r="M1347" s="245" t="s">
        <v>23</v>
      </c>
      <c r="N1347" s="246" t="s">
        <v>45</v>
      </c>
      <c r="O1347" s="43"/>
      <c r="P1347" s="201">
        <f>O1347*H1347</f>
        <v>0</v>
      </c>
      <c r="Q1347" s="201">
        <v>1.2200000000000001E-2</v>
      </c>
      <c r="R1347" s="201">
        <f>Q1347*H1347</f>
        <v>0.52510020000000002</v>
      </c>
      <c r="S1347" s="201">
        <v>0</v>
      </c>
      <c r="T1347" s="202">
        <f>S1347*H1347</f>
        <v>0</v>
      </c>
      <c r="AR1347" s="24" t="s">
        <v>312</v>
      </c>
      <c r="AT1347" s="24" t="s">
        <v>228</v>
      </c>
      <c r="AU1347" s="24" t="s">
        <v>158</v>
      </c>
      <c r="AY1347" s="24" t="s">
        <v>150</v>
      </c>
      <c r="BE1347" s="203">
        <f>IF(N1347="základní",J1347,0)</f>
        <v>0</v>
      </c>
      <c r="BF1347" s="203">
        <f>IF(N1347="snížená",J1347,0)</f>
        <v>0</v>
      </c>
      <c r="BG1347" s="203">
        <f>IF(N1347="zákl. přenesená",J1347,0)</f>
        <v>0</v>
      </c>
      <c r="BH1347" s="203">
        <f>IF(N1347="sníž. přenesená",J1347,0)</f>
        <v>0</v>
      </c>
      <c r="BI1347" s="203">
        <f>IF(N1347="nulová",J1347,0)</f>
        <v>0</v>
      </c>
      <c r="BJ1347" s="24" t="s">
        <v>158</v>
      </c>
      <c r="BK1347" s="203">
        <f>ROUND(I1347*H1347,2)</f>
        <v>0</v>
      </c>
      <c r="BL1347" s="24" t="s">
        <v>234</v>
      </c>
      <c r="BM1347" s="24" t="s">
        <v>2701</v>
      </c>
    </row>
    <row r="1348" spans="2:65" s="11" customFormat="1" ht="13.5">
      <c r="B1348" s="204"/>
      <c r="C1348" s="205"/>
      <c r="D1348" s="206" t="s">
        <v>160</v>
      </c>
      <c r="E1348" s="205"/>
      <c r="F1348" s="208" t="s">
        <v>2702</v>
      </c>
      <c r="G1348" s="205"/>
      <c r="H1348" s="209">
        <v>43.040999999999997</v>
      </c>
      <c r="I1348" s="210"/>
      <c r="J1348" s="205"/>
      <c r="K1348" s="205"/>
      <c r="L1348" s="211"/>
      <c r="M1348" s="212"/>
      <c r="N1348" s="213"/>
      <c r="O1348" s="213"/>
      <c r="P1348" s="213"/>
      <c r="Q1348" s="213"/>
      <c r="R1348" s="213"/>
      <c r="S1348" s="213"/>
      <c r="T1348" s="214"/>
      <c r="AT1348" s="215" t="s">
        <v>160</v>
      </c>
      <c r="AU1348" s="215" t="s">
        <v>158</v>
      </c>
      <c r="AV1348" s="11" t="s">
        <v>158</v>
      </c>
      <c r="AW1348" s="11" t="s">
        <v>6</v>
      </c>
      <c r="AX1348" s="11" t="s">
        <v>78</v>
      </c>
      <c r="AY1348" s="215" t="s">
        <v>150</v>
      </c>
    </row>
    <row r="1349" spans="2:65" s="1" customFormat="1" ht="25.5" customHeight="1">
      <c r="B1349" s="42"/>
      <c r="C1349" s="192" t="s">
        <v>2703</v>
      </c>
      <c r="D1349" s="192" t="s">
        <v>152</v>
      </c>
      <c r="E1349" s="193" t="s">
        <v>2704</v>
      </c>
      <c r="F1349" s="194" t="s">
        <v>2705</v>
      </c>
      <c r="G1349" s="195" t="s">
        <v>172</v>
      </c>
      <c r="H1349" s="196">
        <v>15.28</v>
      </c>
      <c r="I1349" s="197"/>
      <c r="J1349" s="198">
        <f>ROUND(I1349*H1349,2)</f>
        <v>0</v>
      </c>
      <c r="K1349" s="194" t="s">
        <v>156</v>
      </c>
      <c r="L1349" s="62"/>
      <c r="M1349" s="199" t="s">
        <v>23</v>
      </c>
      <c r="N1349" s="200" t="s">
        <v>45</v>
      </c>
      <c r="O1349" s="43"/>
      <c r="P1349" s="201">
        <f>O1349*H1349</f>
        <v>0</v>
      </c>
      <c r="Q1349" s="201">
        <v>0</v>
      </c>
      <c r="R1349" s="201">
        <f>Q1349*H1349</f>
        <v>0</v>
      </c>
      <c r="S1349" s="201">
        <v>0</v>
      </c>
      <c r="T1349" s="202">
        <f>S1349*H1349</f>
        <v>0</v>
      </c>
      <c r="AR1349" s="24" t="s">
        <v>234</v>
      </c>
      <c r="AT1349" s="24" t="s">
        <v>152</v>
      </c>
      <c r="AU1349" s="24" t="s">
        <v>158</v>
      </c>
      <c r="AY1349" s="24" t="s">
        <v>150</v>
      </c>
      <c r="BE1349" s="203">
        <f>IF(N1349="základní",J1349,0)</f>
        <v>0</v>
      </c>
      <c r="BF1349" s="203">
        <f>IF(N1349="snížená",J1349,0)</f>
        <v>0</v>
      </c>
      <c r="BG1349" s="203">
        <f>IF(N1349="zákl. přenesená",J1349,0)</f>
        <v>0</v>
      </c>
      <c r="BH1349" s="203">
        <f>IF(N1349="sníž. přenesená",J1349,0)</f>
        <v>0</v>
      </c>
      <c r="BI1349" s="203">
        <f>IF(N1349="nulová",J1349,0)</f>
        <v>0</v>
      </c>
      <c r="BJ1349" s="24" t="s">
        <v>158</v>
      </c>
      <c r="BK1349" s="203">
        <f>ROUND(I1349*H1349,2)</f>
        <v>0</v>
      </c>
      <c r="BL1349" s="24" t="s">
        <v>234</v>
      </c>
      <c r="BM1349" s="24" t="s">
        <v>2706</v>
      </c>
    </row>
    <row r="1350" spans="2:65" s="11" customFormat="1" ht="13.5">
      <c r="B1350" s="204"/>
      <c r="C1350" s="205"/>
      <c r="D1350" s="206" t="s">
        <v>160</v>
      </c>
      <c r="E1350" s="207" t="s">
        <v>23</v>
      </c>
      <c r="F1350" s="208" t="s">
        <v>2694</v>
      </c>
      <c r="G1350" s="205"/>
      <c r="H1350" s="209">
        <v>7.84</v>
      </c>
      <c r="I1350" s="210"/>
      <c r="J1350" s="205"/>
      <c r="K1350" s="205"/>
      <c r="L1350" s="211"/>
      <c r="M1350" s="212"/>
      <c r="N1350" s="213"/>
      <c r="O1350" s="213"/>
      <c r="P1350" s="213"/>
      <c r="Q1350" s="213"/>
      <c r="R1350" s="213"/>
      <c r="S1350" s="213"/>
      <c r="T1350" s="214"/>
      <c r="AT1350" s="215" t="s">
        <v>160</v>
      </c>
      <c r="AU1350" s="215" t="s">
        <v>158</v>
      </c>
      <c r="AV1350" s="11" t="s">
        <v>158</v>
      </c>
      <c r="AW1350" s="11" t="s">
        <v>36</v>
      </c>
      <c r="AX1350" s="11" t="s">
        <v>73</v>
      </c>
      <c r="AY1350" s="215" t="s">
        <v>150</v>
      </c>
    </row>
    <row r="1351" spans="2:65" s="11" customFormat="1" ht="13.5">
      <c r="B1351" s="204"/>
      <c r="C1351" s="205"/>
      <c r="D1351" s="206" t="s">
        <v>160</v>
      </c>
      <c r="E1351" s="207" t="s">
        <v>23</v>
      </c>
      <c r="F1351" s="208" t="s">
        <v>2697</v>
      </c>
      <c r="G1351" s="205"/>
      <c r="H1351" s="209">
        <v>7.44</v>
      </c>
      <c r="I1351" s="210"/>
      <c r="J1351" s="205"/>
      <c r="K1351" s="205"/>
      <c r="L1351" s="211"/>
      <c r="M1351" s="212"/>
      <c r="N1351" s="213"/>
      <c r="O1351" s="213"/>
      <c r="P1351" s="213"/>
      <c r="Q1351" s="213"/>
      <c r="R1351" s="213"/>
      <c r="S1351" s="213"/>
      <c r="T1351" s="214"/>
      <c r="AT1351" s="215" t="s">
        <v>160</v>
      </c>
      <c r="AU1351" s="215" t="s">
        <v>158</v>
      </c>
      <c r="AV1351" s="11" t="s">
        <v>158</v>
      </c>
      <c r="AW1351" s="11" t="s">
        <v>36</v>
      </c>
      <c r="AX1351" s="11" t="s">
        <v>73</v>
      </c>
      <c r="AY1351" s="215" t="s">
        <v>150</v>
      </c>
    </row>
    <row r="1352" spans="2:65" s="12" customFormat="1" ht="13.5">
      <c r="B1352" s="216"/>
      <c r="C1352" s="217"/>
      <c r="D1352" s="206" t="s">
        <v>160</v>
      </c>
      <c r="E1352" s="218" t="s">
        <v>23</v>
      </c>
      <c r="F1352" s="219" t="s">
        <v>163</v>
      </c>
      <c r="G1352" s="217"/>
      <c r="H1352" s="220">
        <v>15.28</v>
      </c>
      <c r="I1352" s="221"/>
      <c r="J1352" s="217"/>
      <c r="K1352" s="217"/>
      <c r="L1352" s="222"/>
      <c r="M1352" s="223"/>
      <c r="N1352" s="224"/>
      <c r="O1352" s="224"/>
      <c r="P1352" s="224"/>
      <c r="Q1352" s="224"/>
      <c r="R1352" s="224"/>
      <c r="S1352" s="224"/>
      <c r="T1352" s="225"/>
      <c r="AT1352" s="226" t="s">
        <v>160</v>
      </c>
      <c r="AU1352" s="226" t="s">
        <v>158</v>
      </c>
      <c r="AV1352" s="12" t="s">
        <v>157</v>
      </c>
      <c r="AW1352" s="12" t="s">
        <v>36</v>
      </c>
      <c r="AX1352" s="12" t="s">
        <v>78</v>
      </c>
      <c r="AY1352" s="226" t="s">
        <v>150</v>
      </c>
    </row>
    <row r="1353" spans="2:65" s="1" customFormat="1" ht="16.5" customHeight="1">
      <c r="B1353" s="42"/>
      <c r="C1353" s="192" t="s">
        <v>2707</v>
      </c>
      <c r="D1353" s="192" t="s">
        <v>152</v>
      </c>
      <c r="E1353" s="193" t="s">
        <v>2708</v>
      </c>
      <c r="F1353" s="194" t="s">
        <v>2709</v>
      </c>
      <c r="G1353" s="195" t="s">
        <v>330</v>
      </c>
      <c r="H1353" s="196">
        <v>4.8499999999999996</v>
      </c>
      <c r="I1353" s="197"/>
      <c r="J1353" s="198">
        <f>ROUND(I1353*H1353,2)</f>
        <v>0</v>
      </c>
      <c r="K1353" s="194" t="s">
        <v>156</v>
      </c>
      <c r="L1353" s="62"/>
      <c r="M1353" s="199" t="s">
        <v>23</v>
      </c>
      <c r="N1353" s="200" t="s">
        <v>45</v>
      </c>
      <c r="O1353" s="43"/>
      <c r="P1353" s="201">
        <f>O1353*H1353</f>
        <v>0</v>
      </c>
      <c r="Q1353" s="201">
        <v>3.1E-4</v>
      </c>
      <c r="R1353" s="201">
        <f>Q1353*H1353</f>
        <v>1.5034999999999998E-3</v>
      </c>
      <c r="S1353" s="201">
        <v>0</v>
      </c>
      <c r="T1353" s="202">
        <f>S1353*H1353</f>
        <v>0</v>
      </c>
      <c r="AR1353" s="24" t="s">
        <v>234</v>
      </c>
      <c r="AT1353" s="24" t="s">
        <v>152</v>
      </c>
      <c r="AU1353" s="24" t="s">
        <v>158</v>
      </c>
      <c r="AY1353" s="24" t="s">
        <v>150</v>
      </c>
      <c r="BE1353" s="203">
        <f>IF(N1353="základní",J1353,0)</f>
        <v>0</v>
      </c>
      <c r="BF1353" s="203">
        <f>IF(N1353="snížená",J1353,0)</f>
        <v>0</v>
      </c>
      <c r="BG1353" s="203">
        <f>IF(N1353="zákl. přenesená",J1353,0)</f>
        <v>0</v>
      </c>
      <c r="BH1353" s="203">
        <f>IF(N1353="sníž. přenesená",J1353,0)</f>
        <v>0</v>
      </c>
      <c r="BI1353" s="203">
        <f>IF(N1353="nulová",J1353,0)</f>
        <v>0</v>
      </c>
      <c r="BJ1353" s="24" t="s">
        <v>158</v>
      </c>
      <c r="BK1353" s="203">
        <f>ROUND(I1353*H1353,2)</f>
        <v>0</v>
      </c>
      <c r="BL1353" s="24" t="s">
        <v>234</v>
      </c>
      <c r="BM1353" s="24" t="s">
        <v>2710</v>
      </c>
    </row>
    <row r="1354" spans="2:65" s="11" customFormat="1" ht="13.5">
      <c r="B1354" s="204"/>
      <c r="C1354" s="205"/>
      <c r="D1354" s="206" t="s">
        <v>160</v>
      </c>
      <c r="E1354" s="207" t="s">
        <v>23</v>
      </c>
      <c r="F1354" s="208" t="s">
        <v>2711</v>
      </c>
      <c r="G1354" s="205"/>
      <c r="H1354" s="209">
        <v>1.75</v>
      </c>
      <c r="I1354" s="210"/>
      <c r="J1354" s="205"/>
      <c r="K1354" s="205"/>
      <c r="L1354" s="211"/>
      <c r="M1354" s="212"/>
      <c r="N1354" s="213"/>
      <c r="O1354" s="213"/>
      <c r="P1354" s="213"/>
      <c r="Q1354" s="213"/>
      <c r="R1354" s="213"/>
      <c r="S1354" s="213"/>
      <c r="T1354" s="214"/>
      <c r="AT1354" s="215" t="s">
        <v>160</v>
      </c>
      <c r="AU1354" s="215" t="s">
        <v>158</v>
      </c>
      <c r="AV1354" s="11" t="s">
        <v>158</v>
      </c>
      <c r="AW1354" s="11" t="s">
        <v>36</v>
      </c>
      <c r="AX1354" s="11" t="s">
        <v>73</v>
      </c>
      <c r="AY1354" s="215" t="s">
        <v>150</v>
      </c>
    </row>
    <row r="1355" spans="2:65" s="11" customFormat="1" ht="13.5">
      <c r="B1355" s="204"/>
      <c r="C1355" s="205"/>
      <c r="D1355" s="206" t="s">
        <v>160</v>
      </c>
      <c r="E1355" s="207" t="s">
        <v>23</v>
      </c>
      <c r="F1355" s="208" t="s">
        <v>2712</v>
      </c>
      <c r="G1355" s="205"/>
      <c r="H1355" s="209">
        <v>3.1</v>
      </c>
      <c r="I1355" s="210"/>
      <c r="J1355" s="205"/>
      <c r="K1355" s="205"/>
      <c r="L1355" s="211"/>
      <c r="M1355" s="212"/>
      <c r="N1355" s="213"/>
      <c r="O1355" s="213"/>
      <c r="P1355" s="213"/>
      <c r="Q1355" s="213"/>
      <c r="R1355" s="213"/>
      <c r="S1355" s="213"/>
      <c r="T1355" s="214"/>
      <c r="AT1355" s="215" t="s">
        <v>160</v>
      </c>
      <c r="AU1355" s="215" t="s">
        <v>158</v>
      </c>
      <c r="AV1355" s="11" t="s">
        <v>158</v>
      </c>
      <c r="AW1355" s="11" t="s">
        <v>36</v>
      </c>
      <c r="AX1355" s="11" t="s">
        <v>73</v>
      </c>
      <c r="AY1355" s="215" t="s">
        <v>150</v>
      </c>
    </row>
    <row r="1356" spans="2:65" s="12" customFormat="1" ht="13.5">
      <c r="B1356" s="216"/>
      <c r="C1356" s="217"/>
      <c r="D1356" s="206" t="s">
        <v>160</v>
      </c>
      <c r="E1356" s="218" t="s">
        <v>23</v>
      </c>
      <c r="F1356" s="219" t="s">
        <v>163</v>
      </c>
      <c r="G1356" s="217"/>
      <c r="H1356" s="220">
        <v>4.8499999999999996</v>
      </c>
      <c r="I1356" s="221"/>
      <c r="J1356" s="217"/>
      <c r="K1356" s="217"/>
      <c r="L1356" s="222"/>
      <c r="M1356" s="223"/>
      <c r="N1356" s="224"/>
      <c r="O1356" s="224"/>
      <c r="P1356" s="224"/>
      <c r="Q1356" s="224"/>
      <c r="R1356" s="224"/>
      <c r="S1356" s="224"/>
      <c r="T1356" s="225"/>
      <c r="AT1356" s="226" t="s">
        <v>160</v>
      </c>
      <c r="AU1356" s="226" t="s">
        <v>158</v>
      </c>
      <c r="AV1356" s="12" t="s">
        <v>157</v>
      </c>
      <c r="AW1356" s="12" t="s">
        <v>36</v>
      </c>
      <c r="AX1356" s="12" t="s">
        <v>78</v>
      </c>
      <c r="AY1356" s="226" t="s">
        <v>150</v>
      </c>
    </row>
    <row r="1357" spans="2:65" s="1" customFormat="1" ht="16.5" customHeight="1">
      <c r="B1357" s="42"/>
      <c r="C1357" s="192" t="s">
        <v>2713</v>
      </c>
      <c r="D1357" s="192" t="s">
        <v>152</v>
      </c>
      <c r="E1357" s="193" t="s">
        <v>2714</v>
      </c>
      <c r="F1357" s="194" t="s">
        <v>2715</v>
      </c>
      <c r="G1357" s="195" t="s">
        <v>1401</v>
      </c>
      <c r="H1357" s="258"/>
      <c r="I1357" s="197"/>
      <c r="J1357" s="198">
        <f>ROUND(I1357*H1357,2)</f>
        <v>0</v>
      </c>
      <c r="K1357" s="194" t="s">
        <v>156</v>
      </c>
      <c r="L1357" s="62"/>
      <c r="M1357" s="199" t="s">
        <v>23</v>
      </c>
      <c r="N1357" s="200" t="s">
        <v>45</v>
      </c>
      <c r="O1357" s="43"/>
      <c r="P1357" s="201">
        <f>O1357*H1357</f>
        <v>0</v>
      </c>
      <c r="Q1357" s="201">
        <v>0</v>
      </c>
      <c r="R1357" s="201">
        <f>Q1357*H1357</f>
        <v>0</v>
      </c>
      <c r="S1357" s="201">
        <v>0</v>
      </c>
      <c r="T1357" s="202">
        <f>S1357*H1357</f>
        <v>0</v>
      </c>
      <c r="AR1357" s="24" t="s">
        <v>234</v>
      </c>
      <c r="AT1357" s="24" t="s">
        <v>152</v>
      </c>
      <c r="AU1357" s="24" t="s">
        <v>158</v>
      </c>
      <c r="AY1357" s="24" t="s">
        <v>150</v>
      </c>
      <c r="BE1357" s="203">
        <f>IF(N1357="základní",J1357,0)</f>
        <v>0</v>
      </c>
      <c r="BF1357" s="203">
        <f>IF(N1357="snížená",J1357,0)</f>
        <v>0</v>
      </c>
      <c r="BG1357" s="203">
        <f>IF(N1357="zákl. přenesená",J1357,0)</f>
        <v>0</v>
      </c>
      <c r="BH1357" s="203">
        <f>IF(N1357="sníž. přenesená",J1357,0)</f>
        <v>0</v>
      </c>
      <c r="BI1357" s="203">
        <f>IF(N1357="nulová",J1357,0)</f>
        <v>0</v>
      </c>
      <c r="BJ1357" s="24" t="s">
        <v>158</v>
      </c>
      <c r="BK1357" s="203">
        <f>ROUND(I1357*H1357,2)</f>
        <v>0</v>
      </c>
      <c r="BL1357" s="24" t="s">
        <v>234</v>
      </c>
      <c r="BM1357" s="24" t="s">
        <v>2716</v>
      </c>
    </row>
    <row r="1358" spans="2:65" s="10" customFormat="1" ht="29.85" customHeight="1">
      <c r="B1358" s="176"/>
      <c r="C1358" s="177"/>
      <c r="D1358" s="178" t="s">
        <v>72</v>
      </c>
      <c r="E1358" s="190" t="s">
        <v>2717</v>
      </c>
      <c r="F1358" s="190" t="s">
        <v>2718</v>
      </c>
      <c r="G1358" s="177"/>
      <c r="H1358" s="177"/>
      <c r="I1358" s="180"/>
      <c r="J1358" s="191">
        <f>BK1358</f>
        <v>0</v>
      </c>
      <c r="K1358" s="177"/>
      <c r="L1358" s="182"/>
      <c r="M1358" s="183"/>
      <c r="N1358" s="184"/>
      <c r="O1358" s="184"/>
      <c r="P1358" s="185">
        <f>SUM(P1359:P1419)</f>
        <v>0</v>
      </c>
      <c r="Q1358" s="184"/>
      <c r="R1358" s="185">
        <f>SUM(R1359:R1419)</f>
        <v>3.4905560000000002E-2</v>
      </c>
      <c r="S1358" s="184"/>
      <c r="T1358" s="186">
        <f>SUM(T1359:T1419)</f>
        <v>0</v>
      </c>
      <c r="AR1358" s="187" t="s">
        <v>158</v>
      </c>
      <c r="AT1358" s="188" t="s">
        <v>72</v>
      </c>
      <c r="AU1358" s="188" t="s">
        <v>78</v>
      </c>
      <c r="AY1358" s="187" t="s">
        <v>150</v>
      </c>
      <c r="BK1358" s="189">
        <f>SUM(BK1359:BK1419)</f>
        <v>0</v>
      </c>
    </row>
    <row r="1359" spans="2:65" s="1" customFormat="1" ht="16.5" customHeight="1">
      <c r="B1359" s="42"/>
      <c r="C1359" s="192" t="s">
        <v>2719</v>
      </c>
      <c r="D1359" s="192" t="s">
        <v>152</v>
      </c>
      <c r="E1359" s="193" t="s">
        <v>2720</v>
      </c>
      <c r="F1359" s="194" t="s">
        <v>2721</v>
      </c>
      <c r="G1359" s="195" t="s">
        <v>172</v>
      </c>
      <c r="H1359" s="196">
        <v>2</v>
      </c>
      <c r="I1359" s="197"/>
      <c r="J1359" s="198">
        <f>ROUND(I1359*H1359,2)</f>
        <v>0</v>
      </c>
      <c r="K1359" s="194" t="s">
        <v>156</v>
      </c>
      <c r="L1359" s="62"/>
      <c r="M1359" s="199" t="s">
        <v>23</v>
      </c>
      <c r="N1359" s="200" t="s">
        <v>45</v>
      </c>
      <c r="O1359" s="43"/>
      <c r="P1359" s="201">
        <f>O1359*H1359</f>
        <v>0</v>
      </c>
      <c r="Q1359" s="201">
        <v>6.9999999999999994E-5</v>
      </c>
      <c r="R1359" s="201">
        <f>Q1359*H1359</f>
        <v>1.3999999999999999E-4</v>
      </c>
      <c r="S1359" s="201">
        <v>0</v>
      </c>
      <c r="T1359" s="202">
        <f>S1359*H1359</f>
        <v>0</v>
      </c>
      <c r="AR1359" s="24" t="s">
        <v>234</v>
      </c>
      <c r="AT1359" s="24" t="s">
        <v>152</v>
      </c>
      <c r="AU1359" s="24" t="s">
        <v>158</v>
      </c>
      <c r="AY1359" s="24" t="s">
        <v>150</v>
      </c>
      <c r="BE1359" s="203">
        <f>IF(N1359="základní",J1359,0)</f>
        <v>0</v>
      </c>
      <c r="BF1359" s="203">
        <f>IF(N1359="snížená",J1359,0)</f>
        <v>0</v>
      </c>
      <c r="BG1359" s="203">
        <f>IF(N1359="zákl. přenesená",J1359,0)</f>
        <v>0</v>
      </c>
      <c r="BH1359" s="203">
        <f>IF(N1359="sníž. přenesená",J1359,0)</f>
        <v>0</v>
      </c>
      <c r="BI1359" s="203">
        <f>IF(N1359="nulová",J1359,0)</f>
        <v>0</v>
      </c>
      <c r="BJ1359" s="24" t="s">
        <v>158</v>
      </c>
      <c r="BK1359" s="203">
        <f>ROUND(I1359*H1359,2)</f>
        <v>0</v>
      </c>
      <c r="BL1359" s="24" t="s">
        <v>234</v>
      </c>
      <c r="BM1359" s="24" t="s">
        <v>2722</v>
      </c>
    </row>
    <row r="1360" spans="2:65" s="11" customFormat="1" ht="13.5">
      <c r="B1360" s="204"/>
      <c r="C1360" s="205"/>
      <c r="D1360" s="206" t="s">
        <v>160</v>
      </c>
      <c r="E1360" s="207" t="s">
        <v>23</v>
      </c>
      <c r="F1360" s="208" t="s">
        <v>2723</v>
      </c>
      <c r="G1360" s="205"/>
      <c r="H1360" s="209">
        <v>2</v>
      </c>
      <c r="I1360" s="210"/>
      <c r="J1360" s="205"/>
      <c r="K1360" s="205"/>
      <c r="L1360" s="211"/>
      <c r="M1360" s="212"/>
      <c r="N1360" s="213"/>
      <c r="O1360" s="213"/>
      <c r="P1360" s="213"/>
      <c r="Q1360" s="213"/>
      <c r="R1360" s="213"/>
      <c r="S1360" s="213"/>
      <c r="T1360" s="214"/>
      <c r="AT1360" s="215" t="s">
        <v>160</v>
      </c>
      <c r="AU1360" s="215" t="s">
        <v>158</v>
      </c>
      <c r="AV1360" s="11" t="s">
        <v>158</v>
      </c>
      <c r="AW1360" s="11" t="s">
        <v>36</v>
      </c>
      <c r="AX1360" s="11" t="s">
        <v>78</v>
      </c>
      <c r="AY1360" s="215" t="s">
        <v>150</v>
      </c>
    </row>
    <row r="1361" spans="2:65" s="1" customFormat="1" ht="16.5" customHeight="1">
      <c r="B1361" s="42"/>
      <c r="C1361" s="192" t="s">
        <v>2724</v>
      </c>
      <c r="D1361" s="192" t="s">
        <v>152</v>
      </c>
      <c r="E1361" s="193" t="s">
        <v>2725</v>
      </c>
      <c r="F1361" s="194" t="s">
        <v>2726</v>
      </c>
      <c r="G1361" s="195" t="s">
        <v>172</v>
      </c>
      <c r="H1361" s="196">
        <v>12.723000000000001</v>
      </c>
      <c r="I1361" s="197"/>
      <c r="J1361" s="198">
        <f>ROUND(I1361*H1361,2)</f>
        <v>0</v>
      </c>
      <c r="K1361" s="194" t="s">
        <v>156</v>
      </c>
      <c r="L1361" s="62"/>
      <c r="M1361" s="199" t="s">
        <v>23</v>
      </c>
      <c r="N1361" s="200" t="s">
        <v>45</v>
      </c>
      <c r="O1361" s="43"/>
      <c r="P1361" s="201">
        <f>O1361*H1361</f>
        <v>0</v>
      </c>
      <c r="Q1361" s="201">
        <v>8.0000000000000007E-5</v>
      </c>
      <c r="R1361" s="201">
        <f>Q1361*H1361</f>
        <v>1.0178400000000001E-3</v>
      </c>
      <c r="S1361" s="201">
        <v>0</v>
      </c>
      <c r="T1361" s="202">
        <f>S1361*H1361</f>
        <v>0</v>
      </c>
      <c r="AR1361" s="24" t="s">
        <v>234</v>
      </c>
      <c r="AT1361" s="24" t="s">
        <v>152</v>
      </c>
      <c r="AU1361" s="24" t="s">
        <v>158</v>
      </c>
      <c r="AY1361" s="24" t="s">
        <v>150</v>
      </c>
      <c r="BE1361" s="203">
        <f>IF(N1361="základní",J1361,0)</f>
        <v>0</v>
      </c>
      <c r="BF1361" s="203">
        <f>IF(N1361="snížená",J1361,0)</f>
        <v>0</v>
      </c>
      <c r="BG1361" s="203">
        <f>IF(N1361="zákl. přenesená",J1361,0)</f>
        <v>0</v>
      </c>
      <c r="BH1361" s="203">
        <f>IF(N1361="sníž. přenesená",J1361,0)</f>
        <v>0</v>
      </c>
      <c r="BI1361" s="203">
        <f>IF(N1361="nulová",J1361,0)</f>
        <v>0</v>
      </c>
      <c r="BJ1361" s="24" t="s">
        <v>158</v>
      </c>
      <c r="BK1361" s="203">
        <f>ROUND(I1361*H1361,2)</f>
        <v>0</v>
      </c>
      <c r="BL1361" s="24" t="s">
        <v>234</v>
      </c>
      <c r="BM1361" s="24" t="s">
        <v>2727</v>
      </c>
    </row>
    <row r="1362" spans="2:65" s="11" customFormat="1" ht="13.5">
      <c r="B1362" s="204"/>
      <c r="C1362" s="205"/>
      <c r="D1362" s="206" t="s">
        <v>160</v>
      </c>
      <c r="E1362" s="207" t="s">
        <v>23</v>
      </c>
      <c r="F1362" s="208" t="s">
        <v>2728</v>
      </c>
      <c r="G1362" s="205"/>
      <c r="H1362" s="209">
        <v>3.0649999999999999</v>
      </c>
      <c r="I1362" s="210"/>
      <c r="J1362" s="205"/>
      <c r="K1362" s="205"/>
      <c r="L1362" s="211"/>
      <c r="M1362" s="212"/>
      <c r="N1362" s="213"/>
      <c r="O1362" s="213"/>
      <c r="P1362" s="213"/>
      <c r="Q1362" s="213"/>
      <c r="R1362" s="213"/>
      <c r="S1362" s="213"/>
      <c r="T1362" s="214"/>
      <c r="AT1362" s="215" t="s">
        <v>160</v>
      </c>
      <c r="AU1362" s="215" t="s">
        <v>158</v>
      </c>
      <c r="AV1362" s="11" t="s">
        <v>158</v>
      </c>
      <c r="AW1362" s="11" t="s">
        <v>36</v>
      </c>
      <c r="AX1362" s="11" t="s">
        <v>73</v>
      </c>
      <c r="AY1362" s="215" t="s">
        <v>150</v>
      </c>
    </row>
    <row r="1363" spans="2:65" s="11" customFormat="1" ht="13.5">
      <c r="B1363" s="204"/>
      <c r="C1363" s="205"/>
      <c r="D1363" s="206" t="s">
        <v>160</v>
      </c>
      <c r="E1363" s="207" t="s">
        <v>23</v>
      </c>
      <c r="F1363" s="208" t="s">
        <v>2729</v>
      </c>
      <c r="G1363" s="205"/>
      <c r="H1363" s="209">
        <v>2.0880000000000001</v>
      </c>
      <c r="I1363" s="210"/>
      <c r="J1363" s="205"/>
      <c r="K1363" s="205"/>
      <c r="L1363" s="211"/>
      <c r="M1363" s="212"/>
      <c r="N1363" s="213"/>
      <c r="O1363" s="213"/>
      <c r="P1363" s="213"/>
      <c r="Q1363" s="213"/>
      <c r="R1363" s="213"/>
      <c r="S1363" s="213"/>
      <c r="T1363" s="214"/>
      <c r="AT1363" s="215" t="s">
        <v>160</v>
      </c>
      <c r="AU1363" s="215" t="s">
        <v>158</v>
      </c>
      <c r="AV1363" s="11" t="s">
        <v>158</v>
      </c>
      <c r="AW1363" s="11" t="s">
        <v>36</v>
      </c>
      <c r="AX1363" s="11" t="s">
        <v>73</v>
      </c>
      <c r="AY1363" s="215" t="s">
        <v>150</v>
      </c>
    </row>
    <row r="1364" spans="2:65" s="11" customFormat="1" ht="13.5">
      <c r="B1364" s="204"/>
      <c r="C1364" s="205"/>
      <c r="D1364" s="206" t="s">
        <v>160</v>
      </c>
      <c r="E1364" s="207" t="s">
        <v>23</v>
      </c>
      <c r="F1364" s="208" t="s">
        <v>2730</v>
      </c>
      <c r="G1364" s="205"/>
      <c r="H1364" s="209">
        <v>3.2</v>
      </c>
      <c r="I1364" s="210"/>
      <c r="J1364" s="205"/>
      <c r="K1364" s="205"/>
      <c r="L1364" s="211"/>
      <c r="M1364" s="212"/>
      <c r="N1364" s="213"/>
      <c r="O1364" s="213"/>
      <c r="P1364" s="213"/>
      <c r="Q1364" s="213"/>
      <c r="R1364" s="213"/>
      <c r="S1364" s="213"/>
      <c r="T1364" s="214"/>
      <c r="AT1364" s="215" t="s">
        <v>160</v>
      </c>
      <c r="AU1364" s="215" t="s">
        <v>158</v>
      </c>
      <c r="AV1364" s="11" t="s">
        <v>158</v>
      </c>
      <c r="AW1364" s="11" t="s">
        <v>36</v>
      </c>
      <c r="AX1364" s="11" t="s">
        <v>73</v>
      </c>
      <c r="AY1364" s="215" t="s">
        <v>150</v>
      </c>
    </row>
    <row r="1365" spans="2:65" s="11" customFormat="1" ht="13.5">
      <c r="B1365" s="204"/>
      <c r="C1365" s="205"/>
      <c r="D1365" s="206" t="s">
        <v>160</v>
      </c>
      <c r="E1365" s="207" t="s">
        <v>23</v>
      </c>
      <c r="F1365" s="208" t="s">
        <v>2731</v>
      </c>
      <c r="G1365" s="205"/>
      <c r="H1365" s="209">
        <v>2.37</v>
      </c>
      <c r="I1365" s="210"/>
      <c r="J1365" s="205"/>
      <c r="K1365" s="205"/>
      <c r="L1365" s="211"/>
      <c r="M1365" s="212"/>
      <c r="N1365" s="213"/>
      <c r="O1365" s="213"/>
      <c r="P1365" s="213"/>
      <c r="Q1365" s="213"/>
      <c r="R1365" s="213"/>
      <c r="S1365" s="213"/>
      <c r="T1365" s="214"/>
      <c r="AT1365" s="215" t="s">
        <v>160</v>
      </c>
      <c r="AU1365" s="215" t="s">
        <v>158</v>
      </c>
      <c r="AV1365" s="11" t="s">
        <v>158</v>
      </c>
      <c r="AW1365" s="11" t="s">
        <v>36</v>
      </c>
      <c r="AX1365" s="11" t="s">
        <v>73</v>
      </c>
      <c r="AY1365" s="215" t="s">
        <v>150</v>
      </c>
    </row>
    <row r="1366" spans="2:65" s="14" customFormat="1" ht="13.5">
      <c r="B1366" s="247"/>
      <c r="C1366" s="248"/>
      <c r="D1366" s="206" t="s">
        <v>160</v>
      </c>
      <c r="E1366" s="249" t="s">
        <v>23</v>
      </c>
      <c r="F1366" s="250" t="s">
        <v>449</v>
      </c>
      <c r="G1366" s="248"/>
      <c r="H1366" s="251">
        <v>10.723000000000001</v>
      </c>
      <c r="I1366" s="252"/>
      <c r="J1366" s="248"/>
      <c r="K1366" s="248"/>
      <c r="L1366" s="253"/>
      <c r="M1366" s="254"/>
      <c r="N1366" s="255"/>
      <c r="O1366" s="255"/>
      <c r="P1366" s="255"/>
      <c r="Q1366" s="255"/>
      <c r="R1366" s="255"/>
      <c r="S1366" s="255"/>
      <c r="T1366" s="256"/>
      <c r="AT1366" s="257" t="s">
        <v>160</v>
      </c>
      <c r="AU1366" s="257" t="s">
        <v>158</v>
      </c>
      <c r="AV1366" s="14" t="s">
        <v>169</v>
      </c>
      <c r="AW1366" s="14" t="s">
        <v>36</v>
      </c>
      <c r="AX1366" s="14" t="s">
        <v>73</v>
      </c>
      <c r="AY1366" s="257" t="s">
        <v>150</v>
      </c>
    </row>
    <row r="1367" spans="2:65" s="11" customFormat="1" ht="13.5">
      <c r="B1367" s="204"/>
      <c r="C1367" s="205"/>
      <c r="D1367" s="206" t="s">
        <v>160</v>
      </c>
      <c r="E1367" s="207" t="s">
        <v>23</v>
      </c>
      <c r="F1367" s="208" t="s">
        <v>2723</v>
      </c>
      <c r="G1367" s="205"/>
      <c r="H1367" s="209">
        <v>2</v>
      </c>
      <c r="I1367" s="210"/>
      <c r="J1367" s="205"/>
      <c r="K1367" s="205"/>
      <c r="L1367" s="211"/>
      <c r="M1367" s="212"/>
      <c r="N1367" s="213"/>
      <c r="O1367" s="213"/>
      <c r="P1367" s="213"/>
      <c r="Q1367" s="213"/>
      <c r="R1367" s="213"/>
      <c r="S1367" s="213"/>
      <c r="T1367" s="214"/>
      <c r="AT1367" s="215" t="s">
        <v>160</v>
      </c>
      <c r="AU1367" s="215" t="s">
        <v>158</v>
      </c>
      <c r="AV1367" s="11" t="s">
        <v>158</v>
      </c>
      <c r="AW1367" s="11" t="s">
        <v>36</v>
      </c>
      <c r="AX1367" s="11" t="s">
        <v>73</v>
      </c>
      <c r="AY1367" s="215" t="s">
        <v>150</v>
      </c>
    </row>
    <row r="1368" spans="2:65" s="12" customFormat="1" ht="13.5">
      <c r="B1368" s="216"/>
      <c r="C1368" s="217"/>
      <c r="D1368" s="206" t="s">
        <v>160</v>
      </c>
      <c r="E1368" s="218" t="s">
        <v>23</v>
      </c>
      <c r="F1368" s="219" t="s">
        <v>163</v>
      </c>
      <c r="G1368" s="217"/>
      <c r="H1368" s="220">
        <v>12.723000000000001</v>
      </c>
      <c r="I1368" s="221"/>
      <c r="J1368" s="217"/>
      <c r="K1368" s="217"/>
      <c r="L1368" s="222"/>
      <c r="M1368" s="223"/>
      <c r="N1368" s="224"/>
      <c r="O1368" s="224"/>
      <c r="P1368" s="224"/>
      <c r="Q1368" s="224"/>
      <c r="R1368" s="224"/>
      <c r="S1368" s="224"/>
      <c r="T1368" s="225"/>
      <c r="AT1368" s="226" t="s">
        <v>160</v>
      </c>
      <c r="AU1368" s="226" t="s">
        <v>158</v>
      </c>
      <c r="AV1368" s="12" t="s">
        <v>157</v>
      </c>
      <c r="AW1368" s="12" t="s">
        <v>36</v>
      </c>
      <c r="AX1368" s="12" t="s">
        <v>78</v>
      </c>
      <c r="AY1368" s="226" t="s">
        <v>150</v>
      </c>
    </row>
    <row r="1369" spans="2:65" s="1" customFormat="1" ht="16.5" customHeight="1">
      <c r="B1369" s="42"/>
      <c r="C1369" s="192" t="s">
        <v>2732</v>
      </c>
      <c r="D1369" s="192" t="s">
        <v>152</v>
      </c>
      <c r="E1369" s="193" t="s">
        <v>2733</v>
      </c>
      <c r="F1369" s="194" t="s">
        <v>2734</v>
      </c>
      <c r="G1369" s="195" t="s">
        <v>172</v>
      </c>
      <c r="H1369" s="196">
        <v>2</v>
      </c>
      <c r="I1369" s="197"/>
      <c r="J1369" s="198">
        <f>ROUND(I1369*H1369,2)</f>
        <v>0</v>
      </c>
      <c r="K1369" s="194" t="s">
        <v>156</v>
      </c>
      <c r="L1369" s="62"/>
      <c r="M1369" s="199" t="s">
        <v>23</v>
      </c>
      <c r="N1369" s="200" t="s">
        <v>45</v>
      </c>
      <c r="O1369" s="43"/>
      <c r="P1369" s="201">
        <f>O1369*H1369</f>
        <v>0</v>
      </c>
      <c r="Q1369" s="201">
        <v>0</v>
      </c>
      <c r="R1369" s="201">
        <f>Q1369*H1369</f>
        <v>0</v>
      </c>
      <c r="S1369" s="201">
        <v>0</v>
      </c>
      <c r="T1369" s="202">
        <f>S1369*H1369</f>
        <v>0</v>
      </c>
      <c r="AR1369" s="24" t="s">
        <v>234</v>
      </c>
      <c r="AT1369" s="24" t="s">
        <v>152</v>
      </c>
      <c r="AU1369" s="24" t="s">
        <v>158</v>
      </c>
      <c r="AY1369" s="24" t="s">
        <v>150</v>
      </c>
      <c r="BE1369" s="203">
        <f>IF(N1369="základní",J1369,0)</f>
        <v>0</v>
      </c>
      <c r="BF1369" s="203">
        <f>IF(N1369="snížená",J1369,0)</f>
        <v>0</v>
      </c>
      <c r="BG1369" s="203">
        <f>IF(N1369="zákl. přenesená",J1369,0)</f>
        <v>0</v>
      </c>
      <c r="BH1369" s="203">
        <f>IF(N1369="sníž. přenesená",J1369,0)</f>
        <v>0</v>
      </c>
      <c r="BI1369" s="203">
        <f>IF(N1369="nulová",J1369,0)</f>
        <v>0</v>
      </c>
      <c r="BJ1369" s="24" t="s">
        <v>158</v>
      </c>
      <c r="BK1369" s="203">
        <f>ROUND(I1369*H1369,2)</f>
        <v>0</v>
      </c>
      <c r="BL1369" s="24" t="s">
        <v>234</v>
      </c>
      <c r="BM1369" s="24" t="s">
        <v>2735</v>
      </c>
    </row>
    <row r="1370" spans="2:65" s="11" customFormat="1" ht="13.5">
      <c r="B1370" s="204"/>
      <c r="C1370" s="205"/>
      <c r="D1370" s="206" t="s">
        <v>160</v>
      </c>
      <c r="E1370" s="207" t="s">
        <v>23</v>
      </c>
      <c r="F1370" s="208" t="s">
        <v>2723</v>
      </c>
      <c r="G1370" s="205"/>
      <c r="H1370" s="209">
        <v>2</v>
      </c>
      <c r="I1370" s="210"/>
      <c r="J1370" s="205"/>
      <c r="K1370" s="205"/>
      <c r="L1370" s="211"/>
      <c r="M1370" s="212"/>
      <c r="N1370" s="213"/>
      <c r="O1370" s="213"/>
      <c r="P1370" s="213"/>
      <c r="Q1370" s="213"/>
      <c r="R1370" s="213"/>
      <c r="S1370" s="213"/>
      <c r="T1370" s="214"/>
      <c r="AT1370" s="215" t="s">
        <v>160</v>
      </c>
      <c r="AU1370" s="215" t="s">
        <v>158</v>
      </c>
      <c r="AV1370" s="11" t="s">
        <v>158</v>
      </c>
      <c r="AW1370" s="11" t="s">
        <v>36</v>
      </c>
      <c r="AX1370" s="11" t="s">
        <v>78</v>
      </c>
      <c r="AY1370" s="215" t="s">
        <v>150</v>
      </c>
    </row>
    <row r="1371" spans="2:65" s="1" customFormat="1" ht="25.5" customHeight="1">
      <c r="B1371" s="42"/>
      <c r="C1371" s="192" t="s">
        <v>2736</v>
      </c>
      <c r="D1371" s="192" t="s">
        <v>152</v>
      </c>
      <c r="E1371" s="193" t="s">
        <v>2737</v>
      </c>
      <c r="F1371" s="194" t="s">
        <v>2738</v>
      </c>
      <c r="G1371" s="195" t="s">
        <v>172</v>
      </c>
      <c r="H1371" s="196">
        <v>2</v>
      </c>
      <c r="I1371" s="197"/>
      <c r="J1371" s="198">
        <f>ROUND(I1371*H1371,2)</f>
        <v>0</v>
      </c>
      <c r="K1371" s="194" t="s">
        <v>156</v>
      </c>
      <c r="L1371" s="62"/>
      <c r="M1371" s="199" t="s">
        <v>23</v>
      </c>
      <c r="N1371" s="200" t="s">
        <v>45</v>
      </c>
      <c r="O1371" s="43"/>
      <c r="P1371" s="201">
        <f>O1371*H1371</f>
        <v>0</v>
      </c>
      <c r="Q1371" s="201">
        <v>1.7000000000000001E-4</v>
      </c>
      <c r="R1371" s="201">
        <f>Q1371*H1371</f>
        <v>3.4000000000000002E-4</v>
      </c>
      <c r="S1371" s="201">
        <v>0</v>
      </c>
      <c r="T1371" s="202">
        <f>S1371*H1371</f>
        <v>0</v>
      </c>
      <c r="AR1371" s="24" t="s">
        <v>234</v>
      </c>
      <c r="AT1371" s="24" t="s">
        <v>152</v>
      </c>
      <c r="AU1371" s="24" t="s">
        <v>158</v>
      </c>
      <c r="AY1371" s="24" t="s">
        <v>150</v>
      </c>
      <c r="BE1371" s="203">
        <f>IF(N1371="základní",J1371,0)</f>
        <v>0</v>
      </c>
      <c r="BF1371" s="203">
        <f>IF(N1371="snížená",J1371,0)</f>
        <v>0</v>
      </c>
      <c r="BG1371" s="203">
        <f>IF(N1371="zákl. přenesená",J1371,0)</f>
        <v>0</v>
      </c>
      <c r="BH1371" s="203">
        <f>IF(N1371="sníž. přenesená",J1371,0)</f>
        <v>0</v>
      </c>
      <c r="BI1371" s="203">
        <f>IF(N1371="nulová",J1371,0)</f>
        <v>0</v>
      </c>
      <c r="BJ1371" s="24" t="s">
        <v>158</v>
      </c>
      <c r="BK1371" s="203">
        <f>ROUND(I1371*H1371,2)</f>
        <v>0</v>
      </c>
      <c r="BL1371" s="24" t="s">
        <v>234</v>
      </c>
      <c r="BM1371" s="24" t="s">
        <v>2739</v>
      </c>
    </row>
    <row r="1372" spans="2:65" s="11" customFormat="1" ht="13.5">
      <c r="B1372" s="204"/>
      <c r="C1372" s="205"/>
      <c r="D1372" s="206" t="s">
        <v>160</v>
      </c>
      <c r="E1372" s="207" t="s">
        <v>23</v>
      </c>
      <c r="F1372" s="208" t="s">
        <v>2723</v>
      </c>
      <c r="G1372" s="205"/>
      <c r="H1372" s="209">
        <v>2</v>
      </c>
      <c r="I1372" s="210"/>
      <c r="J1372" s="205"/>
      <c r="K1372" s="205"/>
      <c r="L1372" s="211"/>
      <c r="M1372" s="212"/>
      <c r="N1372" s="213"/>
      <c r="O1372" s="213"/>
      <c r="P1372" s="213"/>
      <c r="Q1372" s="213"/>
      <c r="R1372" s="213"/>
      <c r="S1372" s="213"/>
      <c r="T1372" s="214"/>
      <c r="AT1372" s="215" t="s">
        <v>160</v>
      </c>
      <c r="AU1372" s="215" t="s">
        <v>158</v>
      </c>
      <c r="AV1372" s="11" t="s">
        <v>158</v>
      </c>
      <c r="AW1372" s="11" t="s">
        <v>36</v>
      </c>
      <c r="AX1372" s="11" t="s">
        <v>78</v>
      </c>
      <c r="AY1372" s="215" t="s">
        <v>150</v>
      </c>
    </row>
    <row r="1373" spans="2:65" s="1" customFormat="1" ht="16.5" customHeight="1">
      <c r="B1373" s="42"/>
      <c r="C1373" s="192" t="s">
        <v>2740</v>
      </c>
      <c r="D1373" s="192" t="s">
        <v>152</v>
      </c>
      <c r="E1373" s="193" t="s">
        <v>2741</v>
      </c>
      <c r="F1373" s="194" t="s">
        <v>2742</v>
      </c>
      <c r="G1373" s="195" t="s">
        <v>172</v>
      </c>
      <c r="H1373" s="196">
        <v>12.723000000000001</v>
      </c>
      <c r="I1373" s="197"/>
      <c r="J1373" s="198">
        <f>ROUND(I1373*H1373,2)</f>
        <v>0</v>
      </c>
      <c r="K1373" s="194" t="s">
        <v>156</v>
      </c>
      <c r="L1373" s="62"/>
      <c r="M1373" s="199" t="s">
        <v>23</v>
      </c>
      <c r="N1373" s="200" t="s">
        <v>45</v>
      </c>
      <c r="O1373" s="43"/>
      <c r="P1373" s="201">
        <f>O1373*H1373</f>
        <v>0</v>
      </c>
      <c r="Q1373" s="201">
        <v>1.2E-4</v>
      </c>
      <c r="R1373" s="201">
        <f>Q1373*H1373</f>
        <v>1.5267600000000001E-3</v>
      </c>
      <c r="S1373" s="201">
        <v>0</v>
      </c>
      <c r="T1373" s="202">
        <f>S1373*H1373</f>
        <v>0</v>
      </c>
      <c r="AR1373" s="24" t="s">
        <v>234</v>
      </c>
      <c r="AT1373" s="24" t="s">
        <v>152</v>
      </c>
      <c r="AU1373" s="24" t="s">
        <v>158</v>
      </c>
      <c r="AY1373" s="24" t="s">
        <v>150</v>
      </c>
      <c r="BE1373" s="203">
        <f>IF(N1373="základní",J1373,0)</f>
        <v>0</v>
      </c>
      <c r="BF1373" s="203">
        <f>IF(N1373="snížená",J1373,0)</f>
        <v>0</v>
      </c>
      <c r="BG1373" s="203">
        <f>IF(N1373="zákl. přenesená",J1373,0)</f>
        <v>0</v>
      </c>
      <c r="BH1373" s="203">
        <f>IF(N1373="sníž. přenesená",J1373,0)</f>
        <v>0</v>
      </c>
      <c r="BI1373" s="203">
        <f>IF(N1373="nulová",J1373,0)</f>
        <v>0</v>
      </c>
      <c r="BJ1373" s="24" t="s">
        <v>158</v>
      </c>
      <c r="BK1373" s="203">
        <f>ROUND(I1373*H1373,2)</f>
        <v>0</v>
      </c>
      <c r="BL1373" s="24" t="s">
        <v>234</v>
      </c>
      <c r="BM1373" s="24" t="s">
        <v>2743</v>
      </c>
    </row>
    <row r="1374" spans="2:65" s="11" customFormat="1" ht="13.5">
      <c r="B1374" s="204"/>
      <c r="C1374" s="205"/>
      <c r="D1374" s="206" t="s">
        <v>160</v>
      </c>
      <c r="E1374" s="207" t="s">
        <v>23</v>
      </c>
      <c r="F1374" s="208" t="s">
        <v>2728</v>
      </c>
      <c r="G1374" s="205"/>
      <c r="H1374" s="209">
        <v>3.0649999999999999</v>
      </c>
      <c r="I1374" s="210"/>
      <c r="J1374" s="205"/>
      <c r="K1374" s="205"/>
      <c r="L1374" s="211"/>
      <c r="M1374" s="212"/>
      <c r="N1374" s="213"/>
      <c r="O1374" s="213"/>
      <c r="P1374" s="213"/>
      <c r="Q1374" s="213"/>
      <c r="R1374" s="213"/>
      <c r="S1374" s="213"/>
      <c r="T1374" s="214"/>
      <c r="AT1374" s="215" t="s">
        <v>160</v>
      </c>
      <c r="AU1374" s="215" t="s">
        <v>158</v>
      </c>
      <c r="AV1374" s="11" t="s">
        <v>158</v>
      </c>
      <c r="AW1374" s="11" t="s">
        <v>36</v>
      </c>
      <c r="AX1374" s="11" t="s">
        <v>73</v>
      </c>
      <c r="AY1374" s="215" t="s">
        <v>150</v>
      </c>
    </row>
    <row r="1375" spans="2:65" s="11" customFormat="1" ht="13.5">
      <c r="B1375" s="204"/>
      <c r="C1375" s="205"/>
      <c r="D1375" s="206" t="s">
        <v>160</v>
      </c>
      <c r="E1375" s="207" t="s">
        <v>23</v>
      </c>
      <c r="F1375" s="208" t="s">
        <v>2729</v>
      </c>
      <c r="G1375" s="205"/>
      <c r="H1375" s="209">
        <v>2.0880000000000001</v>
      </c>
      <c r="I1375" s="210"/>
      <c r="J1375" s="205"/>
      <c r="K1375" s="205"/>
      <c r="L1375" s="211"/>
      <c r="M1375" s="212"/>
      <c r="N1375" s="213"/>
      <c r="O1375" s="213"/>
      <c r="P1375" s="213"/>
      <c r="Q1375" s="213"/>
      <c r="R1375" s="213"/>
      <c r="S1375" s="213"/>
      <c r="T1375" s="214"/>
      <c r="AT1375" s="215" t="s">
        <v>160</v>
      </c>
      <c r="AU1375" s="215" t="s">
        <v>158</v>
      </c>
      <c r="AV1375" s="11" t="s">
        <v>158</v>
      </c>
      <c r="AW1375" s="11" t="s">
        <v>36</v>
      </c>
      <c r="AX1375" s="11" t="s">
        <v>73</v>
      </c>
      <c r="AY1375" s="215" t="s">
        <v>150</v>
      </c>
    </row>
    <row r="1376" spans="2:65" s="11" customFormat="1" ht="13.5">
      <c r="B1376" s="204"/>
      <c r="C1376" s="205"/>
      <c r="D1376" s="206" t="s">
        <v>160</v>
      </c>
      <c r="E1376" s="207" t="s">
        <v>23</v>
      </c>
      <c r="F1376" s="208" t="s">
        <v>2730</v>
      </c>
      <c r="G1376" s="205"/>
      <c r="H1376" s="209">
        <v>3.2</v>
      </c>
      <c r="I1376" s="210"/>
      <c r="J1376" s="205"/>
      <c r="K1376" s="205"/>
      <c r="L1376" s="211"/>
      <c r="M1376" s="212"/>
      <c r="N1376" s="213"/>
      <c r="O1376" s="213"/>
      <c r="P1376" s="213"/>
      <c r="Q1376" s="213"/>
      <c r="R1376" s="213"/>
      <c r="S1376" s="213"/>
      <c r="T1376" s="214"/>
      <c r="AT1376" s="215" t="s">
        <v>160</v>
      </c>
      <c r="AU1376" s="215" t="s">
        <v>158</v>
      </c>
      <c r="AV1376" s="11" t="s">
        <v>158</v>
      </c>
      <c r="AW1376" s="11" t="s">
        <v>36</v>
      </c>
      <c r="AX1376" s="11" t="s">
        <v>73</v>
      </c>
      <c r="AY1376" s="215" t="s">
        <v>150</v>
      </c>
    </row>
    <row r="1377" spans="2:65" s="11" customFormat="1" ht="13.5">
      <c r="B1377" s="204"/>
      <c r="C1377" s="205"/>
      <c r="D1377" s="206" t="s">
        <v>160</v>
      </c>
      <c r="E1377" s="207" t="s">
        <v>23</v>
      </c>
      <c r="F1377" s="208" t="s">
        <v>2731</v>
      </c>
      <c r="G1377" s="205"/>
      <c r="H1377" s="209">
        <v>2.37</v>
      </c>
      <c r="I1377" s="210"/>
      <c r="J1377" s="205"/>
      <c r="K1377" s="205"/>
      <c r="L1377" s="211"/>
      <c r="M1377" s="212"/>
      <c r="N1377" s="213"/>
      <c r="O1377" s="213"/>
      <c r="P1377" s="213"/>
      <c r="Q1377" s="213"/>
      <c r="R1377" s="213"/>
      <c r="S1377" s="213"/>
      <c r="T1377" s="214"/>
      <c r="AT1377" s="215" t="s">
        <v>160</v>
      </c>
      <c r="AU1377" s="215" t="s">
        <v>158</v>
      </c>
      <c r="AV1377" s="11" t="s">
        <v>158</v>
      </c>
      <c r="AW1377" s="11" t="s">
        <v>36</v>
      </c>
      <c r="AX1377" s="11" t="s">
        <v>73</v>
      </c>
      <c r="AY1377" s="215" t="s">
        <v>150</v>
      </c>
    </row>
    <row r="1378" spans="2:65" s="14" customFormat="1" ht="13.5">
      <c r="B1378" s="247"/>
      <c r="C1378" s="248"/>
      <c r="D1378" s="206" t="s">
        <v>160</v>
      </c>
      <c r="E1378" s="249" t="s">
        <v>23</v>
      </c>
      <c r="F1378" s="250" t="s">
        <v>449</v>
      </c>
      <c r="G1378" s="248"/>
      <c r="H1378" s="251">
        <v>10.723000000000001</v>
      </c>
      <c r="I1378" s="252"/>
      <c r="J1378" s="248"/>
      <c r="K1378" s="248"/>
      <c r="L1378" s="253"/>
      <c r="M1378" s="254"/>
      <c r="N1378" s="255"/>
      <c r="O1378" s="255"/>
      <c r="P1378" s="255"/>
      <c r="Q1378" s="255"/>
      <c r="R1378" s="255"/>
      <c r="S1378" s="255"/>
      <c r="T1378" s="256"/>
      <c r="AT1378" s="257" t="s">
        <v>160</v>
      </c>
      <c r="AU1378" s="257" t="s">
        <v>158</v>
      </c>
      <c r="AV1378" s="14" t="s">
        <v>169</v>
      </c>
      <c r="AW1378" s="14" t="s">
        <v>36</v>
      </c>
      <c r="AX1378" s="14" t="s">
        <v>73</v>
      </c>
      <c r="AY1378" s="257" t="s">
        <v>150</v>
      </c>
    </row>
    <row r="1379" spans="2:65" s="11" customFormat="1" ht="13.5">
      <c r="B1379" s="204"/>
      <c r="C1379" s="205"/>
      <c r="D1379" s="206" t="s">
        <v>160</v>
      </c>
      <c r="E1379" s="207" t="s">
        <v>23</v>
      </c>
      <c r="F1379" s="208" t="s">
        <v>2723</v>
      </c>
      <c r="G1379" s="205"/>
      <c r="H1379" s="209">
        <v>2</v>
      </c>
      <c r="I1379" s="210"/>
      <c r="J1379" s="205"/>
      <c r="K1379" s="205"/>
      <c r="L1379" s="211"/>
      <c r="M1379" s="212"/>
      <c r="N1379" s="213"/>
      <c r="O1379" s="213"/>
      <c r="P1379" s="213"/>
      <c r="Q1379" s="213"/>
      <c r="R1379" s="213"/>
      <c r="S1379" s="213"/>
      <c r="T1379" s="214"/>
      <c r="AT1379" s="215" t="s">
        <v>160</v>
      </c>
      <c r="AU1379" s="215" t="s">
        <v>158</v>
      </c>
      <c r="AV1379" s="11" t="s">
        <v>158</v>
      </c>
      <c r="AW1379" s="11" t="s">
        <v>36</v>
      </c>
      <c r="AX1379" s="11" t="s">
        <v>73</v>
      </c>
      <c r="AY1379" s="215" t="s">
        <v>150</v>
      </c>
    </row>
    <row r="1380" spans="2:65" s="12" customFormat="1" ht="13.5">
      <c r="B1380" s="216"/>
      <c r="C1380" s="217"/>
      <c r="D1380" s="206" t="s">
        <v>160</v>
      </c>
      <c r="E1380" s="218" t="s">
        <v>23</v>
      </c>
      <c r="F1380" s="219" t="s">
        <v>163</v>
      </c>
      <c r="G1380" s="217"/>
      <c r="H1380" s="220">
        <v>12.723000000000001</v>
      </c>
      <c r="I1380" s="221"/>
      <c r="J1380" s="217"/>
      <c r="K1380" s="217"/>
      <c r="L1380" s="222"/>
      <c r="M1380" s="223"/>
      <c r="N1380" s="224"/>
      <c r="O1380" s="224"/>
      <c r="P1380" s="224"/>
      <c r="Q1380" s="224"/>
      <c r="R1380" s="224"/>
      <c r="S1380" s="224"/>
      <c r="T1380" s="225"/>
      <c r="AT1380" s="226" t="s">
        <v>160</v>
      </c>
      <c r="AU1380" s="226" t="s">
        <v>158</v>
      </c>
      <c r="AV1380" s="12" t="s">
        <v>157</v>
      </c>
      <c r="AW1380" s="12" t="s">
        <v>36</v>
      </c>
      <c r="AX1380" s="12" t="s">
        <v>78</v>
      </c>
      <c r="AY1380" s="226" t="s">
        <v>150</v>
      </c>
    </row>
    <row r="1381" spans="2:65" s="1" customFormat="1" ht="16.5" customHeight="1">
      <c r="B1381" s="42"/>
      <c r="C1381" s="192" t="s">
        <v>2744</v>
      </c>
      <c r="D1381" s="192" t="s">
        <v>152</v>
      </c>
      <c r="E1381" s="193" t="s">
        <v>2745</v>
      </c>
      <c r="F1381" s="194" t="s">
        <v>2746</v>
      </c>
      <c r="G1381" s="195" t="s">
        <v>172</v>
      </c>
      <c r="H1381" s="196">
        <v>12.723000000000001</v>
      </c>
      <c r="I1381" s="197"/>
      <c r="J1381" s="198">
        <f>ROUND(I1381*H1381,2)</f>
        <v>0</v>
      </c>
      <c r="K1381" s="194" t="s">
        <v>156</v>
      </c>
      <c r="L1381" s="62"/>
      <c r="M1381" s="199" t="s">
        <v>23</v>
      </c>
      <c r="N1381" s="200" t="s">
        <v>45</v>
      </c>
      <c r="O1381" s="43"/>
      <c r="P1381" s="201">
        <f>O1381*H1381</f>
        <v>0</v>
      </c>
      <c r="Q1381" s="201">
        <v>1.2E-4</v>
      </c>
      <c r="R1381" s="201">
        <f>Q1381*H1381</f>
        <v>1.5267600000000001E-3</v>
      </c>
      <c r="S1381" s="201">
        <v>0</v>
      </c>
      <c r="T1381" s="202">
        <f>S1381*H1381</f>
        <v>0</v>
      </c>
      <c r="AR1381" s="24" t="s">
        <v>234</v>
      </c>
      <c r="AT1381" s="24" t="s">
        <v>152</v>
      </c>
      <c r="AU1381" s="24" t="s">
        <v>158</v>
      </c>
      <c r="AY1381" s="24" t="s">
        <v>150</v>
      </c>
      <c r="BE1381" s="203">
        <f>IF(N1381="základní",J1381,0)</f>
        <v>0</v>
      </c>
      <c r="BF1381" s="203">
        <f>IF(N1381="snížená",J1381,0)</f>
        <v>0</v>
      </c>
      <c r="BG1381" s="203">
        <f>IF(N1381="zákl. přenesená",J1381,0)</f>
        <v>0</v>
      </c>
      <c r="BH1381" s="203">
        <f>IF(N1381="sníž. přenesená",J1381,0)</f>
        <v>0</v>
      </c>
      <c r="BI1381" s="203">
        <f>IF(N1381="nulová",J1381,0)</f>
        <v>0</v>
      </c>
      <c r="BJ1381" s="24" t="s">
        <v>158</v>
      </c>
      <c r="BK1381" s="203">
        <f>ROUND(I1381*H1381,2)</f>
        <v>0</v>
      </c>
      <c r="BL1381" s="24" t="s">
        <v>234</v>
      </c>
      <c r="BM1381" s="24" t="s">
        <v>2747</v>
      </c>
    </row>
    <row r="1382" spans="2:65" s="11" customFormat="1" ht="13.5">
      <c r="B1382" s="204"/>
      <c r="C1382" s="205"/>
      <c r="D1382" s="206" t="s">
        <v>160</v>
      </c>
      <c r="E1382" s="207" t="s">
        <v>23</v>
      </c>
      <c r="F1382" s="208" t="s">
        <v>2728</v>
      </c>
      <c r="G1382" s="205"/>
      <c r="H1382" s="209">
        <v>3.0649999999999999</v>
      </c>
      <c r="I1382" s="210"/>
      <c r="J1382" s="205"/>
      <c r="K1382" s="205"/>
      <c r="L1382" s="211"/>
      <c r="M1382" s="212"/>
      <c r="N1382" s="213"/>
      <c r="O1382" s="213"/>
      <c r="P1382" s="213"/>
      <c r="Q1382" s="213"/>
      <c r="R1382" s="213"/>
      <c r="S1382" s="213"/>
      <c r="T1382" s="214"/>
      <c r="AT1382" s="215" t="s">
        <v>160</v>
      </c>
      <c r="AU1382" s="215" t="s">
        <v>158</v>
      </c>
      <c r="AV1382" s="11" t="s">
        <v>158</v>
      </c>
      <c r="AW1382" s="11" t="s">
        <v>36</v>
      </c>
      <c r="AX1382" s="11" t="s">
        <v>73</v>
      </c>
      <c r="AY1382" s="215" t="s">
        <v>150</v>
      </c>
    </row>
    <row r="1383" spans="2:65" s="11" customFormat="1" ht="13.5">
      <c r="B1383" s="204"/>
      <c r="C1383" s="205"/>
      <c r="D1383" s="206" t="s">
        <v>160</v>
      </c>
      <c r="E1383" s="207" t="s">
        <v>23</v>
      </c>
      <c r="F1383" s="208" t="s">
        <v>2729</v>
      </c>
      <c r="G1383" s="205"/>
      <c r="H1383" s="209">
        <v>2.0880000000000001</v>
      </c>
      <c r="I1383" s="210"/>
      <c r="J1383" s="205"/>
      <c r="K1383" s="205"/>
      <c r="L1383" s="211"/>
      <c r="M1383" s="212"/>
      <c r="N1383" s="213"/>
      <c r="O1383" s="213"/>
      <c r="P1383" s="213"/>
      <c r="Q1383" s="213"/>
      <c r="R1383" s="213"/>
      <c r="S1383" s="213"/>
      <c r="T1383" s="214"/>
      <c r="AT1383" s="215" t="s">
        <v>160</v>
      </c>
      <c r="AU1383" s="215" t="s">
        <v>158</v>
      </c>
      <c r="AV1383" s="11" t="s">
        <v>158</v>
      </c>
      <c r="AW1383" s="11" t="s">
        <v>36</v>
      </c>
      <c r="AX1383" s="11" t="s">
        <v>73</v>
      </c>
      <c r="AY1383" s="215" t="s">
        <v>150</v>
      </c>
    </row>
    <row r="1384" spans="2:65" s="11" customFormat="1" ht="13.5">
      <c r="B1384" s="204"/>
      <c r="C1384" s="205"/>
      <c r="D1384" s="206" t="s">
        <v>160</v>
      </c>
      <c r="E1384" s="207" t="s">
        <v>23</v>
      </c>
      <c r="F1384" s="208" t="s">
        <v>2730</v>
      </c>
      <c r="G1384" s="205"/>
      <c r="H1384" s="209">
        <v>3.2</v>
      </c>
      <c r="I1384" s="210"/>
      <c r="J1384" s="205"/>
      <c r="K1384" s="205"/>
      <c r="L1384" s="211"/>
      <c r="M1384" s="212"/>
      <c r="N1384" s="213"/>
      <c r="O1384" s="213"/>
      <c r="P1384" s="213"/>
      <c r="Q1384" s="213"/>
      <c r="R1384" s="213"/>
      <c r="S1384" s="213"/>
      <c r="T1384" s="214"/>
      <c r="AT1384" s="215" t="s">
        <v>160</v>
      </c>
      <c r="AU1384" s="215" t="s">
        <v>158</v>
      </c>
      <c r="AV1384" s="11" t="s">
        <v>158</v>
      </c>
      <c r="AW1384" s="11" t="s">
        <v>36</v>
      </c>
      <c r="AX1384" s="11" t="s">
        <v>73</v>
      </c>
      <c r="AY1384" s="215" t="s">
        <v>150</v>
      </c>
    </row>
    <row r="1385" spans="2:65" s="11" customFormat="1" ht="13.5">
      <c r="B1385" s="204"/>
      <c r="C1385" s="205"/>
      <c r="D1385" s="206" t="s">
        <v>160</v>
      </c>
      <c r="E1385" s="207" t="s">
        <v>23</v>
      </c>
      <c r="F1385" s="208" t="s">
        <v>2731</v>
      </c>
      <c r="G1385" s="205"/>
      <c r="H1385" s="209">
        <v>2.37</v>
      </c>
      <c r="I1385" s="210"/>
      <c r="J1385" s="205"/>
      <c r="K1385" s="205"/>
      <c r="L1385" s="211"/>
      <c r="M1385" s="212"/>
      <c r="N1385" s="213"/>
      <c r="O1385" s="213"/>
      <c r="P1385" s="213"/>
      <c r="Q1385" s="213"/>
      <c r="R1385" s="213"/>
      <c r="S1385" s="213"/>
      <c r="T1385" s="214"/>
      <c r="AT1385" s="215" t="s">
        <v>160</v>
      </c>
      <c r="AU1385" s="215" t="s">
        <v>158</v>
      </c>
      <c r="AV1385" s="11" t="s">
        <v>158</v>
      </c>
      <c r="AW1385" s="11" t="s">
        <v>36</v>
      </c>
      <c r="AX1385" s="11" t="s">
        <v>73</v>
      </c>
      <c r="AY1385" s="215" t="s">
        <v>150</v>
      </c>
    </row>
    <row r="1386" spans="2:65" s="14" customFormat="1" ht="13.5">
      <c r="B1386" s="247"/>
      <c r="C1386" s="248"/>
      <c r="D1386" s="206" t="s">
        <v>160</v>
      </c>
      <c r="E1386" s="249" t="s">
        <v>23</v>
      </c>
      <c r="F1386" s="250" t="s">
        <v>449</v>
      </c>
      <c r="G1386" s="248"/>
      <c r="H1386" s="251">
        <v>10.723000000000001</v>
      </c>
      <c r="I1386" s="252"/>
      <c r="J1386" s="248"/>
      <c r="K1386" s="248"/>
      <c r="L1386" s="253"/>
      <c r="M1386" s="254"/>
      <c r="N1386" s="255"/>
      <c r="O1386" s="255"/>
      <c r="P1386" s="255"/>
      <c r="Q1386" s="255"/>
      <c r="R1386" s="255"/>
      <c r="S1386" s="255"/>
      <c r="T1386" s="256"/>
      <c r="AT1386" s="257" t="s">
        <v>160</v>
      </c>
      <c r="AU1386" s="257" t="s">
        <v>158</v>
      </c>
      <c r="AV1386" s="14" t="s">
        <v>169</v>
      </c>
      <c r="AW1386" s="14" t="s">
        <v>36</v>
      </c>
      <c r="AX1386" s="14" t="s">
        <v>73</v>
      </c>
      <c r="AY1386" s="257" t="s">
        <v>150</v>
      </c>
    </row>
    <row r="1387" spans="2:65" s="11" customFormat="1" ht="13.5">
      <c r="B1387" s="204"/>
      <c r="C1387" s="205"/>
      <c r="D1387" s="206" t="s">
        <v>160</v>
      </c>
      <c r="E1387" s="207" t="s">
        <v>23</v>
      </c>
      <c r="F1387" s="208" t="s">
        <v>2723</v>
      </c>
      <c r="G1387" s="205"/>
      <c r="H1387" s="209">
        <v>2</v>
      </c>
      <c r="I1387" s="210"/>
      <c r="J1387" s="205"/>
      <c r="K1387" s="205"/>
      <c r="L1387" s="211"/>
      <c r="M1387" s="212"/>
      <c r="N1387" s="213"/>
      <c r="O1387" s="213"/>
      <c r="P1387" s="213"/>
      <c r="Q1387" s="213"/>
      <c r="R1387" s="213"/>
      <c r="S1387" s="213"/>
      <c r="T1387" s="214"/>
      <c r="AT1387" s="215" t="s">
        <v>160</v>
      </c>
      <c r="AU1387" s="215" t="s">
        <v>158</v>
      </c>
      <c r="AV1387" s="11" t="s">
        <v>158</v>
      </c>
      <c r="AW1387" s="11" t="s">
        <v>36</v>
      </c>
      <c r="AX1387" s="11" t="s">
        <v>73</v>
      </c>
      <c r="AY1387" s="215" t="s">
        <v>150</v>
      </c>
    </row>
    <row r="1388" spans="2:65" s="12" customFormat="1" ht="13.5">
      <c r="B1388" s="216"/>
      <c r="C1388" s="217"/>
      <c r="D1388" s="206" t="s">
        <v>160</v>
      </c>
      <c r="E1388" s="218" t="s">
        <v>23</v>
      </c>
      <c r="F1388" s="219" t="s">
        <v>163</v>
      </c>
      <c r="G1388" s="217"/>
      <c r="H1388" s="220">
        <v>12.723000000000001</v>
      </c>
      <c r="I1388" s="221"/>
      <c r="J1388" s="217"/>
      <c r="K1388" s="217"/>
      <c r="L1388" s="222"/>
      <c r="M1388" s="223"/>
      <c r="N1388" s="224"/>
      <c r="O1388" s="224"/>
      <c r="P1388" s="224"/>
      <c r="Q1388" s="224"/>
      <c r="R1388" s="224"/>
      <c r="S1388" s="224"/>
      <c r="T1388" s="225"/>
      <c r="AT1388" s="226" t="s">
        <v>160</v>
      </c>
      <c r="AU1388" s="226" t="s">
        <v>158</v>
      </c>
      <c r="AV1388" s="12" t="s">
        <v>157</v>
      </c>
      <c r="AW1388" s="12" t="s">
        <v>36</v>
      </c>
      <c r="AX1388" s="12" t="s">
        <v>78</v>
      </c>
      <c r="AY1388" s="226" t="s">
        <v>150</v>
      </c>
    </row>
    <row r="1389" spans="2:65" s="1" customFormat="1" ht="25.5" customHeight="1">
      <c r="B1389" s="42"/>
      <c r="C1389" s="192" t="s">
        <v>2748</v>
      </c>
      <c r="D1389" s="192" t="s">
        <v>152</v>
      </c>
      <c r="E1389" s="193" t="s">
        <v>2749</v>
      </c>
      <c r="F1389" s="194" t="s">
        <v>2750</v>
      </c>
      <c r="G1389" s="195" t="s">
        <v>172</v>
      </c>
      <c r="H1389" s="196">
        <v>28.695</v>
      </c>
      <c r="I1389" s="197"/>
      <c r="J1389" s="198">
        <f>ROUND(I1389*H1389,2)</f>
        <v>0</v>
      </c>
      <c r="K1389" s="194" t="s">
        <v>156</v>
      </c>
      <c r="L1389" s="62"/>
      <c r="M1389" s="199" t="s">
        <v>23</v>
      </c>
      <c r="N1389" s="200" t="s">
        <v>45</v>
      </c>
      <c r="O1389" s="43"/>
      <c r="P1389" s="201">
        <f>O1389*H1389</f>
        <v>0</v>
      </c>
      <c r="Q1389" s="201">
        <v>8.0000000000000007E-5</v>
      </c>
      <c r="R1389" s="201">
        <f>Q1389*H1389</f>
        <v>2.2956000000000001E-3</v>
      </c>
      <c r="S1389" s="201">
        <v>0</v>
      </c>
      <c r="T1389" s="202">
        <f>S1389*H1389</f>
        <v>0</v>
      </c>
      <c r="AR1389" s="24" t="s">
        <v>234</v>
      </c>
      <c r="AT1389" s="24" t="s">
        <v>152</v>
      </c>
      <c r="AU1389" s="24" t="s">
        <v>158</v>
      </c>
      <c r="AY1389" s="24" t="s">
        <v>150</v>
      </c>
      <c r="BE1389" s="203">
        <f>IF(N1389="základní",J1389,0)</f>
        <v>0</v>
      </c>
      <c r="BF1389" s="203">
        <f>IF(N1389="snížená",J1389,0)</f>
        <v>0</v>
      </c>
      <c r="BG1389" s="203">
        <f>IF(N1389="zákl. přenesená",J1389,0)</f>
        <v>0</v>
      </c>
      <c r="BH1389" s="203">
        <f>IF(N1389="sníž. přenesená",J1389,0)</f>
        <v>0</v>
      </c>
      <c r="BI1389" s="203">
        <f>IF(N1389="nulová",J1389,0)</f>
        <v>0</v>
      </c>
      <c r="BJ1389" s="24" t="s">
        <v>158</v>
      </c>
      <c r="BK1389" s="203">
        <f>ROUND(I1389*H1389,2)</f>
        <v>0</v>
      </c>
      <c r="BL1389" s="24" t="s">
        <v>234</v>
      </c>
      <c r="BM1389" s="24" t="s">
        <v>2751</v>
      </c>
    </row>
    <row r="1390" spans="2:65" s="11" customFormat="1" ht="13.5">
      <c r="B1390" s="204"/>
      <c r="C1390" s="205"/>
      <c r="D1390" s="206" t="s">
        <v>160</v>
      </c>
      <c r="E1390" s="207" t="s">
        <v>23</v>
      </c>
      <c r="F1390" s="208" t="s">
        <v>2752</v>
      </c>
      <c r="G1390" s="205"/>
      <c r="H1390" s="209">
        <v>28.695</v>
      </c>
      <c r="I1390" s="210"/>
      <c r="J1390" s="205"/>
      <c r="K1390" s="205"/>
      <c r="L1390" s="211"/>
      <c r="M1390" s="212"/>
      <c r="N1390" s="213"/>
      <c r="O1390" s="213"/>
      <c r="P1390" s="213"/>
      <c r="Q1390" s="213"/>
      <c r="R1390" s="213"/>
      <c r="S1390" s="213"/>
      <c r="T1390" s="214"/>
      <c r="AT1390" s="215" t="s">
        <v>160</v>
      </c>
      <c r="AU1390" s="215" t="s">
        <v>158</v>
      </c>
      <c r="AV1390" s="11" t="s">
        <v>158</v>
      </c>
      <c r="AW1390" s="11" t="s">
        <v>36</v>
      </c>
      <c r="AX1390" s="11" t="s">
        <v>78</v>
      </c>
      <c r="AY1390" s="215" t="s">
        <v>150</v>
      </c>
    </row>
    <row r="1391" spans="2:65" s="1" customFormat="1" ht="16.5" customHeight="1">
      <c r="B1391" s="42"/>
      <c r="C1391" s="192" t="s">
        <v>2753</v>
      </c>
      <c r="D1391" s="192" t="s">
        <v>152</v>
      </c>
      <c r="E1391" s="193" t="s">
        <v>2754</v>
      </c>
      <c r="F1391" s="194" t="s">
        <v>2755</v>
      </c>
      <c r="G1391" s="195" t="s">
        <v>172</v>
      </c>
      <c r="H1391" s="196">
        <v>28.695</v>
      </c>
      <c r="I1391" s="197"/>
      <c r="J1391" s="198">
        <f>ROUND(I1391*H1391,2)</f>
        <v>0</v>
      </c>
      <c r="K1391" s="194" t="s">
        <v>156</v>
      </c>
      <c r="L1391" s="62"/>
      <c r="M1391" s="199" t="s">
        <v>23</v>
      </c>
      <c r="N1391" s="200" t="s">
        <v>45</v>
      </c>
      <c r="O1391" s="43"/>
      <c r="P1391" s="201">
        <f>O1391*H1391</f>
        <v>0</v>
      </c>
      <c r="Q1391" s="201">
        <v>2.0000000000000002E-5</v>
      </c>
      <c r="R1391" s="201">
        <f>Q1391*H1391</f>
        <v>5.7390000000000002E-4</v>
      </c>
      <c r="S1391" s="201">
        <v>0</v>
      </c>
      <c r="T1391" s="202">
        <f>S1391*H1391</f>
        <v>0</v>
      </c>
      <c r="AR1391" s="24" t="s">
        <v>234</v>
      </c>
      <c r="AT1391" s="24" t="s">
        <v>152</v>
      </c>
      <c r="AU1391" s="24" t="s">
        <v>158</v>
      </c>
      <c r="AY1391" s="24" t="s">
        <v>150</v>
      </c>
      <c r="BE1391" s="203">
        <f>IF(N1391="základní",J1391,0)</f>
        <v>0</v>
      </c>
      <c r="BF1391" s="203">
        <f>IF(N1391="snížená",J1391,0)</f>
        <v>0</v>
      </c>
      <c r="BG1391" s="203">
        <f>IF(N1391="zákl. přenesená",J1391,0)</f>
        <v>0</v>
      </c>
      <c r="BH1391" s="203">
        <f>IF(N1391="sníž. přenesená",J1391,0)</f>
        <v>0</v>
      </c>
      <c r="BI1391" s="203">
        <f>IF(N1391="nulová",J1391,0)</f>
        <v>0</v>
      </c>
      <c r="BJ1391" s="24" t="s">
        <v>158</v>
      </c>
      <c r="BK1391" s="203">
        <f>ROUND(I1391*H1391,2)</f>
        <v>0</v>
      </c>
      <c r="BL1391" s="24" t="s">
        <v>234</v>
      </c>
      <c r="BM1391" s="24" t="s">
        <v>2756</v>
      </c>
    </row>
    <row r="1392" spans="2:65" s="11" customFormat="1" ht="13.5">
      <c r="B1392" s="204"/>
      <c r="C1392" s="205"/>
      <c r="D1392" s="206" t="s">
        <v>160</v>
      </c>
      <c r="E1392" s="207" t="s">
        <v>23</v>
      </c>
      <c r="F1392" s="208" t="s">
        <v>2752</v>
      </c>
      <c r="G1392" s="205"/>
      <c r="H1392" s="209">
        <v>28.695</v>
      </c>
      <c r="I1392" s="210"/>
      <c r="J1392" s="205"/>
      <c r="K1392" s="205"/>
      <c r="L1392" s="211"/>
      <c r="M1392" s="212"/>
      <c r="N1392" s="213"/>
      <c r="O1392" s="213"/>
      <c r="P1392" s="213"/>
      <c r="Q1392" s="213"/>
      <c r="R1392" s="213"/>
      <c r="S1392" s="213"/>
      <c r="T1392" s="214"/>
      <c r="AT1392" s="215" t="s">
        <v>160</v>
      </c>
      <c r="AU1392" s="215" t="s">
        <v>158</v>
      </c>
      <c r="AV1392" s="11" t="s">
        <v>158</v>
      </c>
      <c r="AW1392" s="11" t="s">
        <v>36</v>
      </c>
      <c r="AX1392" s="11" t="s">
        <v>78</v>
      </c>
      <c r="AY1392" s="215" t="s">
        <v>150</v>
      </c>
    </row>
    <row r="1393" spans="2:65" s="1" customFormat="1" ht="16.5" customHeight="1">
      <c r="B1393" s="42"/>
      <c r="C1393" s="192" t="s">
        <v>2757</v>
      </c>
      <c r="D1393" s="192" t="s">
        <v>152</v>
      </c>
      <c r="E1393" s="193" t="s">
        <v>2758</v>
      </c>
      <c r="F1393" s="194" t="s">
        <v>2759</v>
      </c>
      <c r="G1393" s="195" t="s">
        <v>172</v>
      </c>
      <c r="H1393" s="196">
        <v>28.695</v>
      </c>
      <c r="I1393" s="197"/>
      <c r="J1393" s="198">
        <f>ROUND(I1393*H1393,2)</f>
        <v>0</v>
      </c>
      <c r="K1393" s="194" t="s">
        <v>156</v>
      </c>
      <c r="L1393" s="62"/>
      <c r="M1393" s="199" t="s">
        <v>23</v>
      </c>
      <c r="N1393" s="200" t="s">
        <v>45</v>
      </c>
      <c r="O1393" s="43"/>
      <c r="P1393" s="201">
        <f>O1393*H1393</f>
        <v>0</v>
      </c>
      <c r="Q1393" s="201">
        <v>1.3999999999999999E-4</v>
      </c>
      <c r="R1393" s="201">
        <f>Q1393*H1393</f>
        <v>4.0172999999999997E-3</v>
      </c>
      <c r="S1393" s="201">
        <v>0</v>
      </c>
      <c r="T1393" s="202">
        <f>S1393*H1393</f>
        <v>0</v>
      </c>
      <c r="AR1393" s="24" t="s">
        <v>234</v>
      </c>
      <c r="AT1393" s="24" t="s">
        <v>152</v>
      </c>
      <c r="AU1393" s="24" t="s">
        <v>158</v>
      </c>
      <c r="AY1393" s="24" t="s">
        <v>150</v>
      </c>
      <c r="BE1393" s="203">
        <f>IF(N1393="základní",J1393,0)</f>
        <v>0</v>
      </c>
      <c r="BF1393" s="203">
        <f>IF(N1393="snížená",J1393,0)</f>
        <v>0</v>
      </c>
      <c r="BG1393" s="203">
        <f>IF(N1393="zákl. přenesená",J1393,0)</f>
        <v>0</v>
      </c>
      <c r="BH1393" s="203">
        <f>IF(N1393="sníž. přenesená",J1393,0)</f>
        <v>0</v>
      </c>
      <c r="BI1393" s="203">
        <f>IF(N1393="nulová",J1393,0)</f>
        <v>0</v>
      </c>
      <c r="BJ1393" s="24" t="s">
        <v>158</v>
      </c>
      <c r="BK1393" s="203">
        <f>ROUND(I1393*H1393,2)</f>
        <v>0</v>
      </c>
      <c r="BL1393" s="24" t="s">
        <v>234</v>
      </c>
      <c r="BM1393" s="24" t="s">
        <v>2760</v>
      </c>
    </row>
    <row r="1394" spans="2:65" s="11" customFormat="1" ht="13.5">
      <c r="B1394" s="204"/>
      <c r="C1394" s="205"/>
      <c r="D1394" s="206" t="s">
        <v>160</v>
      </c>
      <c r="E1394" s="207" t="s">
        <v>23</v>
      </c>
      <c r="F1394" s="208" t="s">
        <v>2761</v>
      </c>
      <c r="G1394" s="205"/>
      <c r="H1394" s="209">
        <v>28.695</v>
      </c>
      <c r="I1394" s="210"/>
      <c r="J1394" s="205"/>
      <c r="K1394" s="205"/>
      <c r="L1394" s="211"/>
      <c r="M1394" s="212"/>
      <c r="N1394" s="213"/>
      <c r="O1394" s="213"/>
      <c r="P1394" s="213"/>
      <c r="Q1394" s="213"/>
      <c r="R1394" s="213"/>
      <c r="S1394" s="213"/>
      <c r="T1394" s="214"/>
      <c r="AT1394" s="215" t="s">
        <v>160</v>
      </c>
      <c r="AU1394" s="215" t="s">
        <v>158</v>
      </c>
      <c r="AV1394" s="11" t="s">
        <v>158</v>
      </c>
      <c r="AW1394" s="11" t="s">
        <v>36</v>
      </c>
      <c r="AX1394" s="11" t="s">
        <v>78</v>
      </c>
      <c r="AY1394" s="215" t="s">
        <v>150</v>
      </c>
    </row>
    <row r="1395" spans="2:65" s="1" customFormat="1" ht="16.5" customHeight="1">
      <c r="B1395" s="42"/>
      <c r="C1395" s="192" t="s">
        <v>2762</v>
      </c>
      <c r="D1395" s="192" t="s">
        <v>152</v>
      </c>
      <c r="E1395" s="193" t="s">
        <v>2763</v>
      </c>
      <c r="F1395" s="194" t="s">
        <v>2764</v>
      </c>
      <c r="G1395" s="195" t="s">
        <v>172</v>
      </c>
      <c r="H1395" s="196">
        <v>28.695</v>
      </c>
      <c r="I1395" s="197"/>
      <c r="J1395" s="198">
        <f>ROUND(I1395*H1395,2)</f>
        <v>0</v>
      </c>
      <c r="K1395" s="194" t="s">
        <v>156</v>
      </c>
      <c r="L1395" s="62"/>
      <c r="M1395" s="199" t="s">
        <v>23</v>
      </c>
      <c r="N1395" s="200" t="s">
        <v>45</v>
      </c>
      <c r="O1395" s="43"/>
      <c r="P1395" s="201">
        <f>O1395*H1395</f>
        <v>0</v>
      </c>
      <c r="Q1395" s="201">
        <v>1.2999999999999999E-4</v>
      </c>
      <c r="R1395" s="201">
        <f>Q1395*H1395</f>
        <v>3.7303499999999999E-3</v>
      </c>
      <c r="S1395" s="201">
        <v>0</v>
      </c>
      <c r="T1395" s="202">
        <f>S1395*H1395</f>
        <v>0</v>
      </c>
      <c r="AR1395" s="24" t="s">
        <v>234</v>
      </c>
      <c r="AT1395" s="24" t="s">
        <v>152</v>
      </c>
      <c r="AU1395" s="24" t="s">
        <v>158</v>
      </c>
      <c r="AY1395" s="24" t="s">
        <v>150</v>
      </c>
      <c r="BE1395" s="203">
        <f>IF(N1395="základní",J1395,0)</f>
        <v>0</v>
      </c>
      <c r="BF1395" s="203">
        <f>IF(N1395="snížená",J1395,0)</f>
        <v>0</v>
      </c>
      <c r="BG1395" s="203">
        <f>IF(N1395="zákl. přenesená",J1395,0)</f>
        <v>0</v>
      </c>
      <c r="BH1395" s="203">
        <f>IF(N1395="sníž. přenesená",J1395,0)</f>
        <v>0</v>
      </c>
      <c r="BI1395" s="203">
        <f>IF(N1395="nulová",J1395,0)</f>
        <v>0</v>
      </c>
      <c r="BJ1395" s="24" t="s">
        <v>158</v>
      </c>
      <c r="BK1395" s="203">
        <f>ROUND(I1395*H1395,2)</f>
        <v>0</v>
      </c>
      <c r="BL1395" s="24" t="s">
        <v>234</v>
      </c>
      <c r="BM1395" s="24" t="s">
        <v>2765</v>
      </c>
    </row>
    <row r="1396" spans="2:65" s="11" customFormat="1" ht="13.5">
      <c r="B1396" s="204"/>
      <c r="C1396" s="205"/>
      <c r="D1396" s="206" t="s">
        <v>160</v>
      </c>
      <c r="E1396" s="207" t="s">
        <v>23</v>
      </c>
      <c r="F1396" s="208" t="s">
        <v>2761</v>
      </c>
      <c r="G1396" s="205"/>
      <c r="H1396" s="209">
        <v>28.695</v>
      </c>
      <c r="I1396" s="210"/>
      <c r="J1396" s="205"/>
      <c r="K1396" s="205"/>
      <c r="L1396" s="211"/>
      <c r="M1396" s="212"/>
      <c r="N1396" s="213"/>
      <c r="O1396" s="213"/>
      <c r="P1396" s="213"/>
      <c r="Q1396" s="213"/>
      <c r="R1396" s="213"/>
      <c r="S1396" s="213"/>
      <c r="T1396" s="214"/>
      <c r="AT1396" s="215" t="s">
        <v>160</v>
      </c>
      <c r="AU1396" s="215" t="s">
        <v>158</v>
      </c>
      <c r="AV1396" s="11" t="s">
        <v>158</v>
      </c>
      <c r="AW1396" s="11" t="s">
        <v>36</v>
      </c>
      <c r="AX1396" s="11" t="s">
        <v>78</v>
      </c>
      <c r="AY1396" s="215" t="s">
        <v>150</v>
      </c>
    </row>
    <row r="1397" spans="2:65" s="1" customFormat="1" ht="16.5" customHeight="1">
      <c r="B1397" s="42"/>
      <c r="C1397" s="192" t="s">
        <v>2766</v>
      </c>
      <c r="D1397" s="192" t="s">
        <v>152</v>
      </c>
      <c r="E1397" s="193" t="s">
        <v>2767</v>
      </c>
      <c r="F1397" s="194" t="s">
        <v>2768</v>
      </c>
      <c r="G1397" s="195" t="s">
        <v>172</v>
      </c>
      <c r="H1397" s="196">
        <v>28.695</v>
      </c>
      <c r="I1397" s="197"/>
      <c r="J1397" s="198">
        <f>ROUND(I1397*H1397,2)</f>
        <v>0</v>
      </c>
      <c r="K1397" s="194" t="s">
        <v>156</v>
      </c>
      <c r="L1397" s="62"/>
      <c r="M1397" s="199" t="s">
        <v>23</v>
      </c>
      <c r="N1397" s="200" t="s">
        <v>45</v>
      </c>
      <c r="O1397" s="43"/>
      <c r="P1397" s="201">
        <f>O1397*H1397</f>
        <v>0</v>
      </c>
      <c r="Q1397" s="201">
        <v>1.2999999999999999E-4</v>
      </c>
      <c r="R1397" s="201">
        <f>Q1397*H1397</f>
        <v>3.7303499999999999E-3</v>
      </c>
      <c r="S1397" s="201">
        <v>0</v>
      </c>
      <c r="T1397" s="202">
        <f>S1397*H1397</f>
        <v>0</v>
      </c>
      <c r="AR1397" s="24" t="s">
        <v>234</v>
      </c>
      <c r="AT1397" s="24" t="s">
        <v>152</v>
      </c>
      <c r="AU1397" s="24" t="s">
        <v>158</v>
      </c>
      <c r="AY1397" s="24" t="s">
        <v>150</v>
      </c>
      <c r="BE1397" s="203">
        <f>IF(N1397="základní",J1397,0)</f>
        <v>0</v>
      </c>
      <c r="BF1397" s="203">
        <f>IF(N1397="snížená",J1397,0)</f>
        <v>0</v>
      </c>
      <c r="BG1397" s="203">
        <f>IF(N1397="zákl. přenesená",J1397,0)</f>
        <v>0</v>
      </c>
      <c r="BH1397" s="203">
        <f>IF(N1397="sníž. přenesená",J1397,0)</f>
        <v>0</v>
      </c>
      <c r="BI1397" s="203">
        <f>IF(N1397="nulová",J1397,0)</f>
        <v>0</v>
      </c>
      <c r="BJ1397" s="24" t="s">
        <v>158</v>
      </c>
      <c r="BK1397" s="203">
        <f>ROUND(I1397*H1397,2)</f>
        <v>0</v>
      </c>
      <c r="BL1397" s="24" t="s">
        <v>234</v>
      </c>
      <c r="BM1397" s="24" t="s">
        <v>2769</v>
      </c>
    </row>
    <row r="1398" spans="2:65" s="1" customFormat="1" ht="16.5" customHeight="1">
      <c r="B1398" s="42"/>
      <c r="C1398" s="192" t="s">
        <v>2770</v>
      </c>
      <c r="D1398" s="192" t="s">
        <v>152</v>
      </c>
      <c r="E1398" s="193" t="s">
        <v>2771</v>
      </c>
      <c r="F1398" s="194" t="s">
        <v>2772</v>
      </c>
      <c r="G1398" s="195" t="s">
        <v>330</v>
      </c>
      <c r="H1398" s="196">
        <v>45</v>
      </c>
      <c r="I1398" s="197"/>
      <c r="J1398" s="198">
        <f>ROUND(I1398*H1398,2)</f>
        <v>0</v>
      </c>
      <c r="K1398" s="194" t="s">
        <v>156</v>
      </c>
      <c r="L1398" s="62"/>
      <c r="M1398" s="199" t="s">
        <v>23</v>
      </c>
      <c r="N1398" s="200" t="s">
        <v>45</v>
      </c>
      <c r="O1398" s="43"/>
      <c r="P1398" s="201">
        <f>O1398*H1398</f>
        <v>0</v>
      </c>
      <c r="Q1398" s="201">
        <v>1.0000000000000001E-5</v>
      </c>
      <c r="R1398" s="201">
        <f>Q1398*H1398</f>
        <v>4.5000000000000004E-4</v>
      </c>
      <c r="S1398" s="201">
        <v>0</v>
      </c>
      <c r="T1398" s="202">
        <f>S1398*H1398</f>
        <v>0</v>
      </c>
      <c r="AR1398" s="24" t="s">
        <v>234</v>
      </c>
      <c r="AT1398" s="24" t="s">
        <v>152</v>
      </c>
      <c r="AU1398" s="24" t="s">
        <v>158</v>
      </c>
      <c r="AY1398" s="24" t="s">
        <v>150</v>
      </c>
      <c r="BE1398" s="203">
        <f>IF(N1398="základní",J1398,0)</f>
        <v>0</v>
      </c>
      <c r="BF1398" s="203">
        <f>IF(N1398="snížená",J1398,0)</f>
        <v>0</v>
      </c>
      <c r="BG1398" s="203">
        <f>IF(N1398="zákl. přenesená",J1398,0)</f>
        <v>0</v>
      </c>
      <c r="BH1398" s="203">
        <f>IF(N1398="sníž. přenesená",J1398,0)</f>
        <v>0</v>
      </c>
      <c r="BI1398" s="203">
        <f>IF(N1398="nulová",J1398,0)</f>
        <v>0</v>
      </c>
      <c r="BJ1398" s="24" t="s">
        <v>158</v>
      </c>
      <c r="BK1398" s="203">
        <f>ROUND(I1398*H1398,2)</f>
        <v>0</v>
      </c>
      <c r="BL1398" s="24" t="s">
        <v>234</v>
      </c>
      <c r="BM1398" s="24" t="s">
        <v>2773</v>
      </c>
    </row>
    <row r="1399" spans="2:65" s="11" customFormat="1" ht="13.5">
      <c r="B1399" s="204"/>
      <c r="C1399" s="205"/>
      <c r="D1399" s="206" t="s">
        <v>160</v>
      </c>
      <c r="E1399" s="207" t="s">
        <v>23</v>
      </c>
      <c r="F1399" s="208" t="s">
        <v>2774</v>
      </c>
      <c r="G1399" s="205"/>
      <c r="H1399" s="209">
        <v>45</v>
      </c>
      <c r="I1399" s="210"/>
      <c r="J1399" s="205"/>
      <c r="K1399" s="205"/>
      <c r="L1399" s="211"/>
      <c r="M1399" s="212"/>
      <c r="N1399" s="213"/>
      <c r="O1399" s="213"/>
      <c r="P1399" s="213"/>
      <c r="Q1399" s="213"/>
      <c r="R1399" s="213"/>
      <c r="S1399" s="213"/>
      <c r="T1399" s="214"/>
      <c r="AT1399" s="215" t="s">
        <v>160</v>
      </c>
      <c r="AU1399" s="215" t="s">
        <v>158</v>
      </c>
      <c r="AV1399" s="11" t="s">
        <v>158</v>
      </c>
      <c r="AW1399" s="11" t="s">
        <v>36</v>
      </c>
      <c r="AX1399" s="11" t="s">
        <v>78</v>
      </c>
      <c r="AY1399" s="215" t="s">
        <v>150</v>
      </c>
    </row>
    <row r="1400" spans="2:65" s="1" customFormat="1" ht="16.5" customHeight="1">
      <c r="B1400" s="42"/>
      <c r="C1400" s="192" t="s">
        <v>2775</v>
      </c>
      <c r="D1400" s="192" t="s">
        <v>152</v>
      </c>
      <c r="E1400" s="193" t="s">
        <v>2776</v>
      </c>
      <c r="F1400" s="194" t="s">
        <v>2777</v>
      </c>
      <c r="G1400" s="195" t="s">
        <v>330</v>
      </c>
      <c r="H1400" s="196">
        <v>45</v>
      </c>
      <c r="I1400" s="197"/>
      <c r="J1400" s="198">
        <f>ROUND(I1400*H1400,2)</f>
        <v>0</v>
      </c>
      <c r="K1400" s="194" t="s">
        <v>156</v>
      </c>
      <c r="L1400" s="62"/>
      <c r="M1400" s="199" t="s">
        <v>23</v>
      </c>
      <c r="N1400" s="200" t="s">
        <v>45</v>
      </c>
      <c r="O1400" s="43"/>
      <c r="P1400" s="201">
        <f>O1400*H1400</f>
        <v>0</v>
      </c>
      <c r="Q1400" s="201">
        <v>2.0000000000000002E-5</v>
      </c>
      <c r="R1400" s="201">
        <f>Q1400*H1400</f>
        <v>9.0000000000000008E-4</v>
      </c>
      <c r="S1400" s="201">
        <v>0</v>
      </c>
      <c r="T1400" s="202">
        <f>S1400*H1400</f>
        <v>0</v>
      </c>
      <c r="AR1400" s="24" t="s">
        <v>234</v>
      </c>
      <c r="AT1400" s="24" t="s">
        <v>152</v>
      </c>
      <c r="AU1400" s="24" t="s">
        <v>158</v>
      </c>
      <c r="AY1400" s="24" t="s">
        <v>150</v>
      </c>
      <c r="BE1400" s="203">
        <f>IF(N1400="základní",J1400,0)</f>
        <v>0</v>
      </c>
      <c r="BF1400" s="203">
        <f>IF(N1400="snížená",J1400,0)</f>
        <v>0</v>
      </c>
      <c r="BG1400" s="203">
        <f>IF(N1400="zákl. přenesená",J1400,0)</f>
        <v>0</v>
      </c>
      <c r="BH1400" s="203">
        <f>IF(N1400="sníž. přenesená",J1400,0)</f>
        <v>0</v>
      </c>
      <c r="BI1400" s="203">
        <f>IF(N1400="nulová",J1400,0)</f>
        <v>0</v>
      </c>
      <c r="BJ1400" s="24" t="s">
        <v>158</v>
      </c>
      <c r="BK1400" s="203">
        <f>ROUND(I1400*H1400,2)</f>
        <v>0</v>
      </c>
      <c r="BL1400" s="24" t="s">
        <v>234</v>
      </c>
      <c r="BM1400" s="24" t="s">
        <v>2778</v>
      </c>
    </row>
    <row r="1401" spans="2:65" s="11" customFormat="1" ht="13.5">
      <c r="B1401" s="204"/>
      <c r="C1401" s="205"/>
      <c r="D1401" s="206" t="s">
        <v>160</v>
      </c>
      <c r="E1401" s="207" t="s">
        <v>23</v>
      </c>
      <c r="F1401" s="208" t="s">
        <v>2774</v>
      </c>
      <c r="G1401" s="205"/>
      <c r="H1401" s="209">
        <v>45</v>
      </c>
      <c r="I1401" s="210"/>
      <c r="J1401" s="205"/>
      <c r="K1401" s="205"/>
      <c r="L1401" s="211"/>
      <c r="M1401" s="212"/>
      <c r="N1401" s="213"/>
      <c r="O1401" s="213"/>
      <c r="P1401" s="213"/>
      <c r="Q1401" s="213"/>
      <c r="R1401" s="213"/>
      <c r="S1401" s="213"/>
      <c r="T1401" s="214"/>
      <c r="AT1401" s="215" t="s">
        <v>160</v>
      </c>
      <c r="AU1401" s="215" t="s">
        <v>158</v>
      </c>
      <c r="AV1401" s="11" t="s">
        <v>158</v>
      </c>
      <c r="AW1401" s="11" t="s">
        <v>36</v>
      </c>
      <c r="AX1401" s="11" t="s">
        <v>78</v>
      </c>
      <c r="AY1401" s="215" t="s">
        <v>150</v>
      </c>
    </row>
    <row r="1402" spans="2:65" s="1" customFormat="1" ht="16.5" customHeight="1">
      <c r="B1402" s="42"/>
      <c r="C1402" s="192" t="s">
        <v>2779</v>
      </c>
      <c r="D1402" s="192" t="s">
        <v>152</v>
      </c>
      <c r="E1402" s="193" t="s">
        <v>2780</v>
      </c>
      <c r="F1402" s="194" t="s">
        <v>2781</v>
      </c>
      <c r="G1402" s="195" t="s">
        <v>330</v>
      </c>
      <c r="H1402" s="196">
        <v>40</v>
      </c>
      <c r="I1402" s="197"/>
      <c r="J1402" s="198">
        <f>ROUND(I1402*H1402,2)</f>
        <v>0</v>
      </c>
      <c r="K1402" s="194" t="s">
        <v>156</v>
      </c>
      <c r="L1402" s="62"/>
      <c r="M1402" s="199" t="s">
        <v>23</v>
      </c>
      <c r="N1402" s="200" t="s">
        <v>45</v>
      </c>
      <c r="O1402" s="43"/>
      <c r="P1402" s="201">
        <f>O1402*H1402</f>
        <v>0</v>
      </c>
      <c r="Q1402" s="201">
        <v>3.0000000000000001E-5</v>
      </c>
      <c r="R1402" s="201">
        <f>Q1402*H1402</f>
        <v>1.2000000000000001E-3</v>
      </c>
      <c r="S1402" s="201">
        <v>0</v>
      </c>
      <c r="T1402" s="202">
        <f>S1402*H1402</f>
        <v>0</v>
      </c>
      <c r="AR1402" s="24" t="s">
        <v>234</v>
      </c>
      <c r="AT1402" s="24" t="s">
        <v>152</v>
      </c>
      <c r="AU1402" s="24" t="s">
        <v>158</v>
      </c>
      <c r="AY1402" s="24" t="s">
        <v>150</v>
      </c>
      <c r="BE1402" s="203">
        <f>IF(N1402="základní",J1402,0)</f>
        <v>0</v>
      </c>
      <c r="BF1402" s="203">
        <f>IF(N1402="snížená",J1402,0)</f>
        <v>0</v>
      </c>
      <c r="BG1402" s="203">
        <f>IF(N1402="zákl. přenesená",J1402,0)</f>
        <v>0</v>
      </c>
      <c r="BH1402" s="203">
        <f>IF(N1402="sníž. přenesená",J1402,0)</f>
        <v>0</v>
      </c>
      <c r="BI1402" s="203">
        <f>IF(N1402="nulová",J1402,0)</f>
        <v>0</v>
      </c>
      <c r="BJ1402" s="24" t="s">
        <v>158</v>
      </c>
      <c r="BK1402" s="203">
        <f>ROUND(I1402*H1402,2)</f>
        <v>0</v>
      </c>
      <c r="BL1402" s="24" t="s">
        <v>234</v>
      </c>
      <c r="BM1402" s="24" t="s">
        <v>2782</v>
      </c>
    </row>
    <row r="1403" spans="2:65" s="11" customFormat="1" ht="13.5">
      <c r="B1403" s="204"/>
      <c r="C1403" s="205"/>
      <c r="D1403" s="206" t="s">
        <v>160</v>
      </c>
      <c r="E1403" s="207" t="s">
        <v>23</v>
      </c>
      <c r="F1403" s="208" t="s">
        <v>2783</v>
      </c>
      <c r="G1403" s="205"/>
      <c r="H1403" s="209">
        <v>40</v>
      </c>
      <c r="I1403" s="210"/>
      <c r="J1403" s="205"/>
      <c r="K1403" s="205"/>
      <c r="L1403" s="211"/>
      <c r="M1403" s="212"/>
      <c r="N1403" s="213"/>
      <c r="O1403" s="213"/>
      <c r="P1403" s="213"/>
      <c r="Q1403" s="213"/>
      <c r="R1403" s="213"/>
      <c r="S1403" s="213"/>
      <c r="T1403" s="214"/>
      <c r="AT1403" s="215" t="s">
        <v>160</v>
      </c>
      <c r="AU1403" s="215" t="s">
        <v>158</v>
      </c>
      <c r="AV1403" s="11" t="s">
        <v>158</v>
      </c>
      <c r="AW1403" s="11" t="s">
        <v>36</v>
      </c>
      <c r="AX1403" s="11" t="s">
        <v>78</v>
      </c>
      <c r="AY1403" s="215" t="s">
        <v>150</v>
      </c>
    </row>
    <row r="1404" spans="2:65" s="1" customFormat="1" ht="16.5" customHeight="1">
      <c r="B1404" s="42"/>
      <c r="C1404" s="192" t="s">
        <v>2784</v>
      </c>
      <c r="D1404" s="192" t="s">
        <v>152</v>
      </c>
      <c r="E1404" s="193" t="s">
        <v>2785</v>
      </c>
      <c r="F1404" s="194" t="s">
        <v>2786</v>
      </c>
      <c r="G1404" s="195" t="s">
        <v>330</v>
      </c>
      <c r="H1404" s="196">
        <v>45</v>
      </c>
      <c r="I1404" s="197"/>
      <c r="J1404" s="198">
        <f>ROUND(I1404*H1404,2)</f>
        <v>0</v>
      </c>
      <c r="K1404" s="194" t="s">
        <v>156</v>
      </c>
      <c r="L1404" s="62"/>
      <c r="M1404" s="199" t="s">
        <v>23</v>
      </c>
      <c r="N1404" s="200" t="s">
        <v>45</v>
      </c>
      <c r="O1404" s="43"/>
      <c r="P1404" s="201">
        <f>O1404*H1404</f>
        <v>0</v>
      </c>
      <c r="Q1404" s="201">
        <v>0</v>
      </c>
      <c r="R1404" s="201">
        <f>Q1404*H1404</f>
        <v>0</v>
      </c>
      <c r="S1404" s="201">
        <v>0</v>
      </c>
      <c r="T1404" s="202">
        <f>S1404*H1404</f>
        <v>0</v>
      </c>
      <c r="AR1404" s="24" t="s">
        <v>234</v>
      </c>
      <c r="AT1404" s="24" t="s">
        <v>152</v>
      </c>
      <c r="AU1404" s="24" t="s">
        <v>158</v>
      </c>
      <c r="AY1404" s="24" t="s">
        <v>150</v>
      </c>
      <c r="BE1404" s="203">
        <f>IF(N1404="základní",J1404,0)</f>
        <v>0</v>
      </c>
      <c r="BF1404" s="203">
        <f>IF(N1404="snížená",J1404,0)</f>
        <v>0</v>
      </c>
      <c r="BG1404" s="203">
        <f>IF(N1404="zákl. přenesená",J1404,0)</f>
        <v>0</v>
      </c>
      <c r="BH1404" s="203">
        <f>IF(N1404="sníž. přenesená",J1404,0)</f>
        <v>0</v>
      </c>
      <c r="BI1404" s="203">
        <f>IF(N1404="nulová",J1404,0)</f>
        <v>0</v>
      </c>
      <c r="BJ1404" s="24" t="s">
        <v>158</v>
      </c>
      <c r="BK1404" s="203">
        <f>ROUND(I1404*H1404,2)</f>
        <v>0</v>
      </c>
      <c r="BL1404" s="24" t="s">
        <v>234</v>
      </c>
      <c r="BM1404" s="24" t="s">
        <v>2787</v>
      </c>
    </row>
    <row r="1405" spans="2:65" s="11" customFormat="1" ht="13.5">
      <c r="B1405" s="204"/>
      <c r="C1405" s="205"/>
      <c r="D1405" s="206" t="s">
        <v>160</v>
      </c>
      <c r="E1405" s="207" t="s">
        <v>23</v>
      </c>
      <c r="F1405" s="208" t="s">
        <v>2788</v>
      </c>
      <c r="G1405" s="205"/>
      <c r="H1405" s="209">
        <v>45</v>
      </c>
      <c r="I1405" s="210"/>
      <c r="J1405" s="205"/>
      <c r="K1405" s="205"/>
      <c r="L1405" s="211"/>
      <c r="M1405" s="212"/>
      <c r="N1405" s="213"/>
      <c r="O1405" s="213"/>
      <c r="P1405" s="213"/>
      <c r="Q1405" s="213"/>
      <c r="R1405" s="213"/>
      <c r="S1405" s="213"/>
      <c r="T1405" s="214"/>
      <c r="AT1405" s="215" t="s">
        <v>160</v>
      </c>
      <c r="AU1405" s="215" t="s">
        <v>158</v>
      </c>
      <c r="AV1405" s="11" t="s">
        <v>158</v>
      </c>
      <c r="AW1405" s="11" t="s">
        <v>36</v>
      </c>
      <c r="AX1405" s="11" t="s">
        <v>78</v>
      </c>
      <c r="AY1405" s="215" t="s">
        <v>150</v>
      </c>
    </row>
    <row r="1406" spans="2:65" s="1" customFormat="1" ht="16.5" customHeight="1">
      <c r="B1406" s="42"/>
      <c r="C1406" s="192" t="s">
        <v>2789</v>
      </c>
      <c r="D1406" s="192" t="s">
        <v>152</v>
      </c>
      <c r="E1406" s="193" t="s">
        <v>2790</v>
      </c>
      <c r="F1406" s="194" t="s">
        <v>2791</v>
      </c>
      <c r="G1406" s="195" t="s">
        <v>330</v>
      </c>
      <c r="H1406" s="196">
        <v>40</v>
      </c>
      <c r="I1406" s="197"/>
      <c r="J1406" s="198">
        <f>ROUND(I1406*H1406,2)</f>
        <v>0</v>
      </c>
      <c r="K1406" s="194" t="s">
        <v>156</v>
      </c>
      <c r="L1406" s="62"/>
      <c r="M1406" s="199" t="s">
        <v>23</v>
      </c>
      <c r="N1406" s="200" t="s">
        <v>45</v>
      </c>
      <c r="O1406" s="43"/>
      <c r="P1406" s="201">
        <f>O1406*H1406</f>
        <v>0</v>
      </c>
      <c r="Q1406" s="201">
        <v>0</v>
      </c>
      <c r="R1406" s="201">
        <f>Q1406*H1406</f>
        <v>0</v>
      </c>
      <c r="S1406" s="201">
        <v>0</v>
      </c>
      <c r="T1406" s="202">
        <f>S1406*H1406</f>
        <v>0</v>
      </c>
      <c r="AR1406" s="24" t="s">
        <v>234</v>
      </c>
      <c r="AT1406" s="24" t="s">
        <v>152</v>
      </c>
      <c r="AU1406" s="24" t="s">
        <v>158</v>
      </c>
      <c r="AY1406" s="24" t="s">
        <v>150</v>
      </c>
      <c r="BE1406" s="203">
        <f>IF(N1406="základní",J1406,0)</f>
        <v>0</v>
      </c>
      <c r="BF1406" s="203">
        <f>IF(N1406="snížená",J1406,0)</f>
        <v>0</v>
      </c>
      <c r="BG1406" s="203">
        <f>IF(N1406="zákl. přenesená",J1406,0)</f>
        <v>0</v>
      </c>
      <c r="BH1406" s="203">
        <f>IF(N1406="sníž. přenesená",J1406,0)</f>
        <v>0</v>
      </c>
      <c r="BI1406" s="203">
        <f>IF(N1406="nulová",J1406,0)</f>
        <v>0</v>
      </c>
      <c r="BJ1406" s="24" t="s">
        <v>158</v>
      </c>
      <c r="BK1406" s="203">
        <f>ROUND(I1406*H1406,2)</f>
        <v>0</v>
      </c>
      <c r="BL1406" s="24" t="s">
        <v>234</v>
      </c>
      <c r="BM1406" s="24" t="s">
        <v>2792</v>
      </c>
    </row>
    <row r="1407" spans="2:65" s="11" customFormat="1" ht="13.5">
      <c r="B1407" s="204"/>
      <c r="C1407" s="205"/>
      <c r="D1407" s="206" t="s">
        <v>160</v>
      </c>
      <c r="E1407" s="207" t="s">
        <v>23</v>
      </c>
      <c r="F1407" s="208" t="s">
        <v>2783</v>
      </c>
      <c r="G1407" s="205"/>
      <c r="H1407" s="209">
        <v>40</v>
      </c>
      <c r="I1407" s="210"/>
      <c r="J1407" s="205"/>
      <c r="K1407" s="205"/>
      <c r="L1407" s="211"/>
      <c r="M1407" s="212"/>
      <c r="N1407" s="213"/>
      <c r="O1407" s="213"/>
      <c r="P1407" s="213"/>
      <c r="Q1407" s="213"/>
      <c r="R1407" s="213"/>
      <c r="S1407" s="213"/>
      <c r="T1407" s="214"/>
      <c r="AT1407" s="215" t="s">
        <v>160</v>
      </c>
      <c r="AU1407" s="215" t="s">
        <v>158</v>
      </c>
      <c r="AV1407" s="11" t="s">
        <v>158</v>
      </c>
      <c r="AW1407" s="11" t="s">
        <v>36</v>
      </c>
      <c r="AX1407" s="11" t="s">
        <v>78</v>
      </c>
      <c r="AY1407" s="215" t="s">
        <v>150</v>
      </c>
    </row>
    <row r="1408" spans="2:65" s="1" customFormat="1" ht="16.5" customHeight="1">
      <c r="B1408" s="42"/>
      <c r="C1408" s="192" t="s">
        <v>2793</v>
      </c>
      <c r="D1408" s="192" t="s">
        <v>152</v>
      </c>
      <c r="E1408" s="193" t="s">
        <v>2794</v>
      </c>
      <c r="F1408" s="194" t="s">
        <v>2795</v>
      </c>
      <c r="G1408" s="195" t="s">
        <v>330</v>
      </c>
      <c r="H1408" s="196">
        <v>45</v>
      </c>
      <c r="I1408" s="197"/>
      <c r="J1408" s="198">
        <f>ROUND(I1408*H1408,2)</f>
        <v>0</v>
      </c>
      <c r="K1408" s="194" t="s">
        <v>156</v>
      </c>
      <c r="L1408" s="62"/>
      <c r="M1408" s="199" t="s">
        <v>23</v>
      </c>
      <c r="N1408" s="200" t="s">
        <v>45</v>
      </c>
      <c r="O1408" s="43"/>
      <c r="P1408" s="201">
        <f>O1408*H1408</f>
        <v>0</v>
      </c>
      <c r="Q1408" s="201">
        <v>2.0000000000000002E-5</v>
      </c>
      <c r="R1408" s="201">
        <f>Q1408*H1408</f>
        <v>9.0000000000000008E-4</v>
      </c>
      <c r="S1408" s="201">
        <v>0</v>
      </c>
      <c r="T1408" s="202">
        <f>S1408*H1408</f>
        <v>0</v>
      </c>
      <c r="AR1408" s="24" t="s">
        <v>234</v>
      </c>
      <c r="AT1408" s="24" t="s">
        <v>152</v>
      </c>
      <c r="AU1408" s="24" t="s">
        <v>158</v>
      </c>
      <c r="AY1408" s="24" t="s">
        <v>150</v>
      </c>
      <c r="BE1408" s="203">
        <f>IF(N1408="základní",J1408,0)</f>
        <v>0</v>
      </c>
      <c r="BF1408" s="203">
        <f>IF(N1408="snížená",J1408,0)</f>
        <v>0</v>
      </c>
      <c r="BG1408" s="203">
        <f>IF(N1408="zákl. přenesená",J1408,0)</f>
        <v>0</v>
      </c>
      <c r="BH1408" s="203">
        <f>IF(N1408="sníž. přenesená",J1408,0)</f>
        <v>0</v>
      </c>
      <c r="BI1408" s="203">
        <f>IF(N1408="nulová",J1408,0)</f>
        <v>0</v>
      </c>
      <c r="BJ1408" s="24" t="s">
        <v>158</v>
      </c>
      <c r="BK1408" s="203">
        <f>ROUND(I1408*H1408,2)</f>
        <v>0</v>
      </c>
      <c r="BL1408" s="24" t="s">
        <v>234</v>
      </c>
      <c r="BM1408" s="24" t="s">
        <v>2796</v>
      </c>
    </row>
    <row r="1409" spans="2:65" s="11" customFormat="1" ht="13.5">
      <c r="B1409" s="204"/>
      <c r="C1409" s="205"/>
      <c r="D1409" s="206" t="s">
        <v>160</v>
      </c>
      <c r="E1409" s="207" t="s">
        <v>23</v>
      </c>
      <c r="F1409" s="208" t="s">
        <v>2774</v>
      </c>
      <c r="G1409" s="205"/>
      <c r="H1409" s="209">
        <v>45</v>
      </c>
      <c r="I1409" s="210"/>
      <c r="J1409" s="205"/>
      <c r="K1409" s="205"/>
      <c r="L1409" s="211"/>
      <c r="M1409" s="212"/>
      <c r="N1409" s="213"/>
      <c r="O1409" s="213"/>
      <c r="P1409" s="213"/>
      <c r="Q1409" s="213"/>
      <c r="R1409" s="213"/>
      <c r="S1409" s="213"/>
      <c r="T1409" s="214"/>
      <c r="AT1409" s="215" t="s">
        <v>160</v>
      </c>
      <c r="AU1409" s="215" t="s">
        <v>158</v>
      </c>
      <c r="AV1409" s="11" t="s">
        <v>158</v>
      </c>
      <c r="AW1409" s="11" t="s">
        <v>36</v>
      </c>
      <c r="AX1409" s="11" t="s">
        <v>78</v>
      </c>
      <c r="AY1409" s="215" t="s">
        <v>150</v>
      </c>
    </row>
    <row r="1410" spans="2:65" s="1" customFormat="1" ht="16.5" customHeight="1">
      <c r="B1410" s="42"/>
      <c r="C1410" s="192" t="s">
        <v>2797</v>
      </c>
      <c r="D1410" s="192" t="s">
        <v>152</v>
      </c>
      <c r="E1410" s="193" t="s">
        <v>2798</v>
      </c>
      <c r="F1410" s="194" t="s">
        <v>2799</v>
      </c>
      <c r="G1410" s="195" t="s">
        <v>330</v>
      </c>
      <c r="H1410" s="196">
        <v>40</v>
      </c>
      <c r="I1410" s="197"/>
      <c r="J1410" s="198">
        <f>ROUND(I1410*H1410,2)</f>
        <v>0</v>
      </c>
      <c r="K1410" s="194" t="s">
        <v>156</v>
      </c>
      <c r="L1410" s="62"/>
      <c r="M1410" s="199" t="s">
        <v>23</v>
      </c>
      <c r="N1410" s="200" t="s">
        <v>45</v>
      </c>
      <c r="O1410" s="43"/>
      <c r="P1410" s="201">
        <f>O1410*H1410</f>
        <v>0</v>
      </c>
      <c r="Q1410" s="201">
        <v>5.0000000000000002E-5</v>
      </c>
      <c r="R1410" s="201">
        <f>Q1410*H1410</f>
        <v>2E-3</v>
      </c>
      <c r="S1410" s="201">
        <v>0</v>
      </c>
      <c r="T1410" s="202">
        <f>S1410*H1410</f>
        <v>0</v>
      </c>
      <c r="AR1410" s="24" t="s">
        <v>234</v>
      </c>
      <c r="AT1410" s="24" t="s">
        <v>152</v>
      </c>
      <c r="AU1410" s="24" t="s">
        <v>158</v>
      </c>
      <c r="AY1410" s="24" t="s">
        <v>150</v>
      </c>
      <c r="BE1410" s="203">
        <f>IF(N1410="základní",J1410,0)</f>
        <v>0</v>
      </c>
      <c r="BF1410" s="203">
        <f>IF(N1410="snížená",J1410,0)</f>
        <v>0</v>
      </c>
      <c r="BG1410" s="203">
        <f>IF(N1410="zákl. přenesená",J1410,0)</f>
        <v>0</v>
      </c>
      <c r="BH1410" s="203">
        <f>IF(N1410="sníž. přenesená",J1410,0)</f>
        <v>0</v>
      </c>
      <c r="BI1410" s="203">
        <f>IF(N1410="nulová",J1410,0)</f>
        <v>0</v>
      </c>
      <c r="BJ1410" s="24" t="s">
        <v>158</v>
      </c>
      <c r="BK1410" s="203">
        <f>ROUND(I1410*H1410,2)</f>
        <v>0</v>
      </c>
      <c r="BL1410" s="24" t="s">
        <v>234</v>
      </c>
      <c r="BM1410" s="24" t="s">
        <v>2800</v>
      </c>
    </row>
    <row r="1411" spans="2:65" s="11" customFormat="1" ht="13.5">
      <c r="B1411" s="204"/>
      <c r="C1411" s="205"/>
      <c r="D1411" s="206" t="s">
        <v>160</v>
      </c>
      <c r="E1411" s="207" t="s">
        <v>23</v>
      </c>
      <c r="F1411" s="208" t="s">
        <v>2783</v>
      </c>
      <c r="G1411" s="205"/>
      <c r="H1411" s="209">
        <v>40</v>
      </c>
      <c r="I1411" s="210"/>
      <c r="J1411" s="205"/>
      <c r="K1411" s="205"/>
      <c r="L1411" s="211"/>
      <c r="M1411" s="212"/>
      <c r="N1411" s="213"/>
      <c r="O1411" s="213"/>
      <c r="P1411" s="213"/>
      <c r="Q1411" s="213"/>
      <c r="R1411" s="213"/>
      <c r="S1411" s="213"/>
      <c r="T1411" s="214"/>
      <c r="AT1411" s="215" t="s">
        <v>160</v>
      </c>
      <c r="AU1411" s="215" t="s">
        <v>158</v>
      </c>
      <c r="AV1411" s="11" t="s">
        <v>158</v>
      </c>
      <c r="AW1411" s="11" t="s">
        <v>36</v>
      </c>
      <c r="AX1411" s="11" t="s">
        <v>78</v>
      </c>
      <c r="AY1411" s="215" t="s">
        <v>150</v>
      </c>
    </row>
    <row r="1412" spans="2:65" s="1" customFormat="1" ht="16.5" customHeight="1">
      <c r="B1412" s="42"/>
      <c r="C1412" s="192" t="s">
        <v>2801</v>
      </c>
      <c r="D1412" s="192" t="s">
        <v>152</v>
      </c>
      <c r="E1412" s="193" t="s">
        <v>2802</v>
      </c>
      <c r="F1412" s="194" t="s">
        <v>2803</v>
      </c>
      <c r="G1412" s="195" t="s">
        <v>330</v>
      </c>
      <c r="H1412" s="196">
        <v>45</v>
      </c>
      <c r="I1412" s="197"/>
      <c r="J1412" s="198">
        <f>ROUND(I1412*H1412,2)</f>
        <v>0</v>
      </c>
      <c r="K1412" s="194" t="s">
        <v>156</v>
      </c>
      <c r="L1412" s="62"/>
      <c r="M1412" s="199" t="s">
        <v>23</v>
      </c>
      <c r="N1412" s="200" t="s">
        <v>45</v>
      </c>
      <c r="O1412" s="43"/>
      <c r="P1412" s="201">
        <f>O1412*H1412</f>
        <v>0</v>
      </c>
      <c r="Q1412" s="201">
        <v>6.0000000000000002E-5</v>
      </c>
      <c r="R1412" s="201">
        <f>Q1412*H1412</f>
        <v>2.7000000000000001E-3</v>
      </c>
      <c r="S1412" s="201">
        <v>0</v>
      </c>
      <c r="T1412" s="202">
        <f>S1412*H1412</f>
        <v>0</v>
      </c>
      <c r="AR1412" s="24" t="s">
        <v>234</v>
      </c>
      <c r="AT1412" s="24" t="s">
        <v>152</v>
      </c>
      <c r="AU1412" s="24" t="s">
        <v>158</v>
      </c>
      <c r="AY1412" s="24" t="s">
        <v>150</v>
      </c>
      <c r="BE1412" s="203">
        <f>IF(N1412="základní",J1412,0)</f>
        <v>0</v>
      </c>
      <c r="BF1412" s="203">
        <f>IF(N1412="snížená",J1412,0)</f>
        <v>0</v>
      </c>
      <c r="BG1412" s="203">
        <f>IF(N1412="zákl. přenesená",J1412,0)</f>
        <v>0</v>
      </c>
      <c r="BH1412" s="203">
        <f>IF(N1412="sníž. přenesená",J1412,0)</f>
        <v>0</v>
      </c>
      <c r="BI1412" s="203">
        <f>IF(N1412="nulová",J1412,0)</f>
        <v>0</v>
      </c>
      <c r="BJ1412" s="24" t="s">
        <v>158</v>
      </c>
      <c r="BK1412" s="203">
        <f>ROUND(I1412*H1412,2)</f>
        <v>0</v>
      </c>
      <c r="BL1412" s="24" t="s">
        <v>234</v>
      </c>
      <c r="BM1412" s="24" t="s">
        <v>2804</v>
      </c>
    </row>
    <row r="1413" spans="2:65" s="1" customFormat="1" ht="16.5" customHeight="1">
      <c r="B1413" s="42"/>
      <c r="C1413" s="192" t="s">
        <v>2805</v>
      </c>
      <c r="D1413" s="192" t="s">
        <v>152</v>
      </c>
      <c r="E1413" s="193" t="s">
        <v>2806</v>
      </c>
      <c r="F1413" s="194" t="s">
        <v>2807</v>
      </c>
      <c r="G1413" s="195" t="s">
        <v>330</v>
      </c>
      <c r="H1413" s="196">
        <v>40</v>
      </c>
      <c r="I1413" s="197"/>
      <c r="J1413" s="198">
        <f>ROUND(I1413*H1413,2)</f>
        <v>0</v>
      </c>
      <c r="K1413" s="194" t="s">
        <v>156</v>
      </c>
      <c r="L1413" s="62"/>
      <c r="M1413" s="199" t="s">
        <v>23</v>
      </c>
      <c r="N1413" s="200" t="s">
        <v>45</v>
      </c>
      <c r="O1413" s="43"/>
      <c r="P1413" s="201">
        <f>O1413*H1413</f>
        <v>0</v>
      </c>
      <c r="Q1413" s="201">
        <v>4.0000000000000003E-5</v>
      </c>
      <c r="R1413" s="201">
        <f>Q1413*H1413</f>
        <v>1.6000000000000001E-3</v>
      </c>
      <c r="S1413" s="201">
        <v>0</v>
      </c>
      <c r="T1413" s="202">
        <f>S1413*H1413</f>
        <v>0</v>
      </c>
      <c r="AR1413" s="24" t="s">
        <v>234</v>
      </c>
      <c r="AT1413" s="24" t="s">
        <v>152</v>
      </c>
      <c r="AU1413" s="24" t="s">
        <v>158</v>
      </c>
      <c r="AY1413" s="24" t="s">
        <v>150</v>
      </c>
      <c r="BE1413" s="203">
        <f>IF(N1413="základní",J1413,0)</f>
        <v>0</v>
      </c>
      <c r="BF1413" s="203">
        <f>IF(N1413="snížená",J1413,0)</f>
        <v>0</v>
      </c>
      <c r="BG1413" s="203">
        <f>IF(N1413="zákl. přenesená",J1413,0)</f>
        <v>0</v>
      </c>
      <c r="BH1413" s="203">
        <f>IF(N1413="sníž. přenesená",J1413,0)</f>
        <v>0</v>
      </c>
      <c r="BI1413" s="203">
        <f>IF(N1413="nulová",J1413,0)</f>
        <v>0</v>
      </c>
      <c r="BJ1413" s="24" t="s">
        <v>158</v>
      </c>
      <c r="BK1413" s="203">
        <f>ROUND(I1413*H1413,2)</f>
        <v>0</v>
      </c>
      <c r="BL1413" s="24" t="s">
        <v>234</v>
      </c>
      <c r="BM1413" s="24" t="s">
        <v>2808</v>
      </c>
    </row>
    <row r="1414" spans="2:65" s="1" customFormat="1" ht="16.5" customHeight="1">
      <c r="B1414" s="42"/>
      <c r="C1414" s="192" t="s">
        <v>2809</v>
      </c>
      <c r="D1414" s="192" t="s">
        <v>152</v>
      </c>
      <c r="E1414" s="193" t="s">
        <v>2810</v>
      </c>
      <c r="F1414" s="194" t="s">
        <v>2811</v>
      </c>
      <c r="G1414" s="195" t="s">
        <v>330</v>
      </c>
      <c r="H1414" s="196">
        <v>45</v>
      </c>
      <c r="I1414" s="197"/>
      <c r="J1414" s="198">
        <f>ROUND(I1414*H1414,2)</f>
        <v>0</v>
      </c>
      <c r="K1414" s="194" t="s">
        <v>156</v>
      </c>
      <c r="L1414" s="62"/>
      <c r="M1414" s="199" t="s">
        <v>23</v>
      </c>
      <c r="N1414" s="200" t="s">
        <v>45</v>
      </c>
      <c r="O1414" s="43"/>
      <c r="P1414" s="201">
        <f>O1414*H1414</f>
        <v>0</v>
      </c>
      <c r="Q1414" s="201">
        <v>3.0000000000000001E-5</v>
      </c>
      <c r="R1414" s="201">
        <f>Q1414*H1414</f>
        <v>1.3500000000000001E-3</v>
      </c>
      <c r="S1414" s="201">
        <v>0</v>
      </c>
      <c r="T1414" s="202">
        <f>S1414*H1414</f>
        <v>0</v>
      </c>
      <c r="AR1414" s="24" t="s">
        <v>234</v>
      </c>
      <c r="AT1414" s="24" t="s">
        <v>152</v>
      </c>
      <c r="AU1414" s="24" t="s">
        <v>158</v>
      </c>
      <c r="AY1414" s="24" t="s">
        <v>150</v>
      </c>
      <c r="BE1414" s="203">
        <f>IF(N1414="základní",J1414,0)</f>
        <v>0</v>
      </c>
      <c r="BF1414" s="203">
        <f>IF(N1414="snížená",J1414,0)</f>
        <v>0</v>
      </c>
      <c r="BG1414" s="203">
        <f>IF(N1414="zákl. přenesená",J1414,0)</f>
        <v>0</v>
      </c>
      <c r="BH1414" s="203">
        <f>IF(N1414="sníž. přenesená",J1414,0)</f>
        <v>0</v>
      </c>
      <c r="BI1414" s="203">
        <f>IF(N1414="nulová",J1414,0)</f>
        <v>0</v>
      </c>
      <c r="BJ1414" s="24" t="s">
        <v>158</v>
      </c>
      <c r="BK1414" s="203">
        <f>ROUND(I1414*H1414,2)</f>
        <v>0</v>
      </c>
      <c r="BL1414" s="24" t="s">
        <v>234</v>
      </c>
      <c r="BM1414" s="24" t="s">
        <v>2812</v>
      </c>
    </row>
    <row r="1415" spans="2:65" s="1" customFormat="1" ht="16.5" customHeight="1">
      <c r="B1415" s="42"/>
      <c r="C1415" s="192" t="s">
        <v>2813</v>
      </c>
      <c r="D1415" s="192" t="s">
        <v>152</v>
      </c>
      <c r="E1415" s="193" t="s">
        <v>2814</v>
      </c>
      <c r="F1415" s="194" t="s">
        <v>2815</v>
      </c>
      <c r="G1415" s="195" t="s">
        <v>330</v>
      </c>
      <c r="H1415" s="196">
        <v>40</v>
      </c>
      <c r="I1415" s="197"/>
      <c r="J1415" s="198">
        <f>ROUND(I1415*H1415,2)</f>
        <v>0</v>
      </c>
      <c r="K1415" s="194" t="s">
        <v>156</v>
      </c>
      <c r="L1415" s="62"/>
      <c r="M1415" s="199" t="s">
        <v>23</v>
      </c>
      <c r="N1415" s="200" t="s">
        <v>45</v>
      </c>
      <c r="O1415" s="43"/>
      <c r="P1415" s="201">
        <f>O1415*H1415</f>
        <v>0</v>
      </c>
      <c r="Q1415" s="201">
        <v>4.0000000000000003E-5</v>
      </c>
      <c r="R1415" s="201">
        <f>Q1415*H1415</f>
        <v>1.6000000000000001E-3</v>
      </c>
      <c r="S1415" s="201">
        <v>0</v>
      </c>
      <c r="T1415" s="202">
        <f>S1415*H1415</f>
        <v>0</v>
      </c>
      <c r="AR1415" s="24" t="s">
        <v>234</v>
      </c>
      <c r="AT1415" s="24" t="s">
        <v>152</v>
      </c>
      <c r="AU1415" s="24" t="s">
        <v>158</v>
      </c>
      <c r="AY1415" s="24" t="s">
        <v>150</v>
      </c>
      <c r="BE1415" s="203">
        <f>IF(N1415="základní",J1415,0)</f>
        <v>0</v>
      </c>
      <c r="BF1415" s="203">
        <f>IF(N1415="snížená",J1415,0)</f>
        <v>0</v>
      </c>
      <c r="BG1415" s="203">
        <f>IF(N1415="zákl. přenesená",J1415,0)</f>
        <v>0</v>
      </c>
      <c r="BH1415" s="203">
        <f>IF(N1415="sníž. přenesená",J1415,0)</f>
        <v>0</v>
      </c>
      <c r="BI1415" s="203">
        <f>IF(N1415="nulová",J1415,0)</f>
        <v>0</v>
      </c>
      <c r="BJ1415" s="24" t="s">
        <v>158</v>
      </c>
      <c r="BK1415" s="203">
        <f>ROUND(I1415*H1415,2)</f>
        <v>0</v>
      </c>
      <c r="BL1415" s="24" t="s">
        <v>234</v>
      </c>
      <c r="BM1415" s="24" t="s">
        <v>2816</v>
      </c>
    </row>
    <row r="1416" spans="2:65" s="1" customFormat="1" ht="16.5" customHeight="1">
      <c r="B1416" s="42"/>
      <c r="C1416" s="192" t="s">
        <v>2817</v>
      </c>
      <c r="D1416" s="192" t="s">
        <v>152</v>
      </c>
      <c r="E1416" s="193" t="s">
        <v>2818</v>
      </c>
      <c r="F1416" s="194" t="s">
        <v>2819</v>
      </c>
      <c r="G1416" s="195" t="s">
        <v>172</v>
      </c>
      <c r="H1416" s="196">
        <v>3.8450000000000002</v>
      </c>
      <c r="I1416" s="197"/>
      <c r="J1416" s="198">
        <f>ROUND(I1416*H1416,2)</f>
        <v>0</v>
      </c>
      <c r="K1416" s="194" t="s">
        <v>156</v>
      </c>
      <c r="L1416" s="62"/>
      <c r="M1416" s="199" t="s">
        <v>23</v>
      </c>
      <c r="N1416" s="200" t="s">
        <v>45</v>
      </c>
      <c r="O1416" s="43"/>
      <c r="P1416" s="201">
        <f>O1416*H1416</f>
        <v>0</v>
      </c>
      <c r="Q1416" s="201">
        <v>0</v>
      </c>
      <c r="R1416" s="201">
        <f>Q1416*H1416</f>
        <v>0</v>
      </c>
      <c r="S1416" s="201">
        <v>0</v>
      </c>
      <c r="T1416" s="202">
        <f>S1416*H1416</f>
        <v>0</v>
      </c>
      <c r="AR1416" s="24" t="s">
        <v>234</v>
      </c>
      <c r="AT1416" s="24" t="s">
        <v>152</v>
      </c>
      <c r="AU1416" s="24" t="s">
        <v>158</v>
      </c>
      <c r="AY1416" s="24" t="s">
        <v>150</v>
      </c>
      <c r="BE1416" s="203">
        <f>IF(N1416="základní",J1416,0)</f>
        <v>0</v>
      </c>
      <c r="BF1416" s="203">
        <f>IF(N1416="snížená",J1416,0)</f>
        <v>0</v>
      </c>
      <c r="BG1416" s="203">
        <f>IF(N1416="zákl. přenesená",J1416,0)</f>
        <v>0</v>
      </c>
      <c r="BH1416" s="203">
        <f>IF(N1416="sníž. přenesená",J1416,0)</f>
        <v>0</v>
      </c>
      <c r="BI1416" s="203">
        <f>IF(N1416="nulová",J1416,0)</f>
        <v>0</v>
      </c>
      <c r="BJ1416" s="24" t="s">
        <v>158</v>
      </c>
      <c r="BK1416" s="203">
        <f>ROUND(I1416*H1416,2)</f>
        <v>0</v>
      </c>
      <c r="BL1416" s="24" t="s">
        <v>234</v>
      </c>
      <c r="BM1416" s="24" t="s">
        <v>2820</v>
      </c>
    </row>
    <row r="1417" spans="2:65" s="11" customFormat="1" ht="13.5">
      <c r="B1417" s="204"/>
      <c r="C1417" s="205"/>
      <c r="D1417" s="206" t="s">
        <v>160</v>
      </c>
      <c r="E1417" s="207" t="s">
        <v>23</v>
      </c>
      <c r="F1417" s="208" t="s">
        <v>2821</v>
      </c>
      <c r="G1417" s="205"/>
      <c r="H1417" s="209">
        <v>3.8450000000000002</v>
      </c>
      <c r="I1417" s="210"/>
      <c r="J1417" s="205"/>
      <c r="K1417" s="205"/>
      <c r="L1417" s="211"/>
      <c r="M1417" s="212"/>
      <c r="N1417" s="213"/>
      <c r="O1417" s="213"/>
      <c r="P1417" s="213"/>
      <c r="Q1417" s="213"/>
      <c r="R1417" s="213"/>
      <c r="S1417" s="213"/>
      <c r="T1417" s="214"/>
      <c r="AT1417" s="215" t="s">
        <v>160</v>
      </c>
      <c r="AU1417" s="215" t="s">
        <v>158</v>
      </c>
      <c r="AV1417" s="11" t="s">
        <v>158</v>
      </c>
      <c r="AW1417" s="11" t="s">
        <v>36</v>
      </c>
      <c r="AX1417" s="11" t="s">
        <v>78</v>
      </c>
      <c r="AY1417" s="215" t="s">
        <v>150</v>
      </c>
    </row>
    <row r="1418" spans="2:65" s="1" customFormat="1" ht="16.5" customHeight="1">
      <c r="B1418" s="42"/>
      <c r="C1418" s="192" t="s">
        <v>2822</v>
      </c>
      <c r="D1418" s="192" t="s">
        <v>152</v>
      </c>
      <c r="E1418" s="193" t="s">
        <v>2823</v>
      </c>
      <c r="F1418" s="194" t="s">
        <v>2824</v>
      </c>
      <c r="G1418" s="195" t="s">
        <v>172</v>
      </c>
      <c r="H1418" s="196">
        <v>3.8450000000000002</v>
      </c>
      <c r="I1418" s="197"/>
      <c r="J1418" s="198">
        <f>ROUND(I1418*H1418,2)</f>
        <v>0</v>
      </c>
      <c r="K1418" s="194" t="s">
        <v>156</v>
      </c>
      <c r="L1418" s="62"/>
      <c r="M1418" s="199" t="s">
        <v>23</v>
      </c>
      <c r="N1418" s="200" t="s">
        <v>45</v>
      </c>
      <c r="O1418" s="43"/>
      <c r="P1418" s="201">
        <f>O1418*H1418</f>
        <v>0</v>
      </c>
      <c r="Q1418" s="201">
        <v>3.6000000000000002E-4</v>
      </c>
      <c r="R1418" s="201">
        <f>Q1418*H1418</f>
        <v>1.3842000000000001E-3</v>
      </c>
      <c r="S1418" s="201">
        <v>0</v>
      </c>
      <c r="T1418" s="202">
        <f>S1418*H1418</f>
        <v>0</v>
      </c>
      <c r="AR1418" s="24" t="s">
        <v>234</v>
      </c>
      <c r="AT1418" s="24" t="s">
        <v>152</v>
      </c>
      <c r="AU1418" s="24" t="s">
        <v>158</v>
      </c>
      <c r="AY1418" s="24" t="s">
        <v>150</v>
      </c>
      <c r="BE1418" s="203">
        <f>IF(N1418="základní",J1418,0)</f>
        <v>0</v>
      </c>
      <c r="BF1418" s="203">
        <f>IF(N1418="snížená",J1418,0)</f>
        <v>0</v>
      </c>
      <c r="BG1418" s="203">
        <f>IF(N1418="zákl. přenesená",J1418,0)</f>
        <v>0</v>
      </c>
      <c r="BH1418" s="203">
        <f>IF(N1418="sníž. přenesená",J1418,0)</f>
        <v>0</v>
      </c>
      <c r="BI1418" s="203">
        <f>IF(N1418="nulová",J1418,0)</f>
        <v>0</v>
      </c>
      <c r="BJ1418" s="24" t="s">
        <v>158</v>
      </c>
      <c r="BK1418" s="203">
        <f>ROUND(I1418*H1418,2)</f>
        <v>0</v>
      </c>
      <c r="BL1418" s="24" t="s">
        <v>234</v>
      </c>
      <c r="BM1418" s="24" t="s">
        <v>2825</v>
      </c>
    </row>
    <row r="1419" spans="2:65" s="1" customFormat="1" ht="16.5" customHeight="1">
      <c r="B1419" s="42"/>
      <c r="C1419" s="192" t="s">
        <v>2826</v>
      </c>
      <c r="D1419" s="192" t="s">
        <v>152</v>
      </c>
      <c r="E1419" s="193" t="s">
        <v>2827</v>
      </c>
      <c r="F1419" s="194" t="s">
        <v>2828</v>
      </c>
      <c r="G1419" s="195" t="s">
        <v>172</v>
      </c>
      <c r="H1419" s="196">
        <v>3.8450000000000002</v>
      </c>
      <c r="I1419" s="197"/>
      <c r="J1419" s="198">
        <f>ROUND(I1419*H1419,2)</f>
        <v>0</v>
      </c>
      <c r="K1419" s="194" t="s">
        <v>156</v>
      </c>
      <c r="L1419" s="62"/>
      <c r="M1419" s="199" t="s">
        <v>23</v>
      </c>
      <c r="N1419" s="200" t="s">
        <v>45</v>
      </c>
      <c r="O1419" s="43"/>
      <c r="P1419" s="201">
        <f>O1419*H1419</f>
        <v>0</v>
      </c>
      <c r="Q1419" s="201">
        <v>5.0000000000000001E-4</v>
      </c>
      <c r="R1419" s="201">
        <f>Q1419*H1419</f>
        <v>1.9225000000000002E-3</v>
      </c>
      <c r="S1419" s="201">
        <v>0</v>
      </c>
      <c r="T1419" s="202">
        <f>S1419*H1419</f>
        <v>0</v>
      </c>
      <c r="AR1419" s="24" t="s">
        <v>234</v>
      </c>
      <c r="AT1419" s="24" t="s">
        <v>152</v>
      </c>
      <c r="AU1419" s="24" t="s">
        <v>158</v>
      </c>
      <c r="AY1419" s="24" t="s">
        <v>150</v>
      </c>
      <c r="BE1419" s="203">
        <f>IF(N1419="základní",J1419,0)</f>
        <v>0</v>
      </c>
      <c r="BF1419" s="203">
        <f>IF(N1419="snížená",J1419,0)</f>
        <v>0</v>
      </c>
      <c r="BG1419" s="203">
        <f>IF(N1419="zákl. přenesená",J1419,0)</f>
        <v>0</v>
      </c>
      <c r="BH1419" s="203">
        <f>IF(N1419="sníž. přenesená",J1419,0)</f>
        <v>0</v>
      </c>
      <c r="BI1419" s="203">
        <f>IF(N1419="nulová",J1419,0)</f>
        <v>0</v>
      </c>
      <c r="BJ1419" s="24" t="s">
        <v>158</v>
      </c>
      <c r="BK1419" s="203">
        <f>ROUND(I1419*H1419,2)</f>
        <v>0</v>
      </c>
      <c r="BL1419" s="24" t="s">
        <v>234</v>
      </c>
      <c r="BM1419" s="24" t="s">
        <v>2829</v>
      </c>
    </row>
    <row r="1420" spans="2:65" s="10" customFormat="1" ht="29.85" customHeight="1">
      <c r="B1420" s="176"/>
      <c r="C1420" s="177"/>
      <c r="D1420" s="178" t="s">
        <v>72</v>
      </c>
      <c r="E1420" s="190" t="s">
        <v>2830</v>
      </c>
      <c r="F1420" s="190" t="s">
        <v>2831</v>
      </c>
      <c r="G1420" s="177"/>
      <c r="H1420" s="177"/>
      <c r="I1420" s="180"/>
      <c r="J1420" s="191">
        <f>BK1420</f>
        <v>0</v>
      </c>
      <c r="K1420" s="177"/>
      <c r="L1420" s="182"/>
      <c r="M1420" s="183"/>
      <c r="N1420" s="184"/>
      <c r="O1420" s="184"/>
      <c r="P1420" s="185">
        <f>SUM(P1421:P1479)</f>
        <v>0</v>
      </c>
      <c r="Q1420" s="184"/>
      <c r="R1420" s="185">
        <f>SUM(R1421:R1479)</f>
        <v>0.76195368000000008</v>
      </c>
      <c r="S1420" s="184"/>
      <c r="T1420" s="186">
        <f>SUM(T1421:T1479)</f>
        <v>9.891018E-2</v>
      </c>
      <c r="AR1420" s="187" t="s">
        <v>158</v>
      </c>
      <c r="AT1420" s="188" t="s">
        <v>72</v>
      </c>
      <c r="AU1420" s="188" t="s">
        <v>78</v>
      </c>
      <c r="AY1420" s="187" t="s">
        <v>150</v>
      </c>
      <c r="BK1420" s="189">
        <f>SUM(BK1421:BK1479)</f>
        <v>0</v>
      </c>
    </row>
    <row r="1421" spans="2:65" s="1" customFormat="1" ht="16.5" customHeight="1">
      <c r="B1421" s="42"/>
      <c r="C1421" s="192" t="s">
        <v>2832</v>
      </c>
      <c r="D1421" s="192" t="s">
        <v>152</v>
      </c>
      <c r="E1421" s="193" t="s">
        <v>2833</v>
      </c>
      <c r="F1421" s="194" t="s">
        <v>2834</v>
      </c>
      <c r="G1421" s="195" t="s">
        <v>172</v>
      </c>
      <c r="H1421" s="196">
        <v>100</v>
      </c>
      <c r="I1421" s="197"/>
      <c r="J1421" s="198">
        <f>ROUND(I1421*H1421,2)</f>
        <v>0</v>
      </c>
      <c r="K1421" s="194" t="s">
        <v>156</v>
      </c>
      <c r="L1421" s="62"/>
      <c r="M1421" s="199" t="s">
        <v>23</v>
      </c>
      <c r="N1421" s="200" t="s">
        <v>45</v>
      </c>
      <c r="O1421" s="43"/>
      <c r="P1421" s="201">
        <f>O1421*H1421</f>
        <v>0</v>
      </c>
      <c r="Q1421" s="201">
        <v>0</v>
      </c>
      <c r="R1421" s="201">
        <f>Q1421*H1421</f>
        <v>0</v>
      </c>
      <c r="S1421" s="201">
        <v>1.4999999999999999E-4</v>
      </c>
      <c r="T1421" s="202">
        <f>S1421*H1421</f>
        <v>1.4999999999999999E-2</v>
      </c>
      <c r="AR1421" s="24" t="s">
        <v>234</v>
      </c>
      <c r="AT1421" s="24" t="s">
        <v>152</v>
      </c>
      <c r="AU1421" s="24" t="s">
        <v>158</v>
      </c>
      <c r="AY1421" s="24" t="s">
        <v>150</v>
      </c>
      <c r="BE1421" s="203">
        <f>IF(N1421="základní",J1421,0)</f>
        <v>0</v>
      </c>
      <c r="BF1421" s="203">
        <f>IF(N1421="snížená",J1421,0)</f>
        <v>0</v>
      </c>
      <c r="BG1421" s="203">
        <f>IF(N1421="zákl. přenesená",J1421,0)</f>
        <v>0</v>
      </c>
      <c r="BH1421" s="203">
        <f>IF(N1421="sníž. přenesená",J1421,0)</f>
        <v>0</v>
      </c>
      <c r="BI1421" s="203">
        <f>IF(N1421="nulová",J1421,0)</f>
        <v>0</v>
      </c>
      <c r="BJ1421" s="24" t="s">
        <v>158</v>
      </c>
      <c r="BK1421" s="203">
        <f>ROUND(I1421*H1421,2)</f>
        <v>0</v>
      </c>
      <c r="BL1421" s="24" t="s">
        <v>234</v>
      </c>
      <c r="BM1421" s="24" t="s">
        <v>2835</v>
      </c>
    </row>
    <row r="1422" spans="2:65" s="11" customFormat="1" ht="13.5">
      <c r="B1422" s="204"/>
      <c r="C1422" s="205"/>
      <c r="D1422" s="206" t="s">
        <v>160</v>
      </c>
      <c r="E1422" s="207" t="s">
        <v>23</v>
      </c>
      <c r="F1422" s="208" t="s">
        <v>2836</v>
      </c>
      <c r="G1422" s="205"/>
      <c r="H1422" s="209">
        <v>100</v>
      </c>
      <c r="I1422" s="210"/>
      <c r="J1422" s="205"/>
      <c r="K1422" s="205"/>
      <c r="L1422" s="211"/>
      <c r="M1422" s="212"/>
      <c r="N1422" s="213"/>
      <c r="O1422" s="213"/>
      <c r="P1422" s="213"/>
      <c r="Q1422" s="213"/>
      <c r="R1422" s="213"/>
      <c r="S1422" s="213"/>
      <c r="T1422" s="214"/>
      <c r="AT1422" s="215" t="s">
        <v>160</v>
      </c>
      <c r="AU1422" s="215" t="s">
        <v>158</v>
      </c>
      <c r="AV1422" s="11" t="s">
        <v>158</v>
      </c>
      <c r="AW1422" s="11" t="s">
        <v>36</v>
      </c>
      <c r="AX1422" s="11" t="s">
        <v>78</v>
      </c>
      <c r="AY1422" s="215" t="s">
        <v>150</v>
      </c>
    </row>
    <row r="1423" spans="2:65" s="1" customFormat="1" ht="16.5" customHeight="1">
      <c r="B1423" s="42"/>
      <c r="C1423" s="192" t="s">
        <v>2837</v>
      </c>
      <c r="D1423" s="192" t="s">
        <v>152</v>
      </c>
      <c r="E1423" s="193" t="s">
        <v>2838</v>
      </c>
      <c r="F1423" s="194" t="s">
        <v>2839</v>
      </c>
      <c r="G1423" s="195" t="s">
        <v>172</v>
      </c>
      <c r="H1423" s="196">
        <v>100</v>
      </c>
      <c r="I1423" s="197"/>
      <c r="J1423" s="198">
        <f>ROUND(I1423*H1423,2)</f>
        <v>0</v>
      </c>
      <c r="K1423" s="194" t="s">
        <v>156</v>
      </c>
      <c r="L1423" s="62"/>
      <c r="M1423" s="199" t="s">
        <v>23</v>
      </c>
      <c r="N1423" s="200" t="s">
        <v>45</v>
      </c>
      <c r="O1423" s="43"/>
      <c r="P1423" s="201">
        <f>O1423*H1423</f>
        <v>0</v>
      </c>
      <c r="Q1423" s="201">
        <v>0</v>
      </c>
      <c r="R1423" s="201">
        <f>Q1423*H1423</f>
        <v>0</v>
      </c>
      <c r="S1423" s="201">
        <v>0</v>
      </c>
      <c r="T1423" s="202">
        <f>S1423*H1423</f>
        <v>0</v>
      </c>
      <c r="AR1423" s="24" t="s">
        <v>234</v>
      </c>
      <c r="AT1423" s="24" t="s">
        <v>152</v>
      </c>
      <c r="AU1423" s="24" t="s">
        <v>158</v>
      </c>
      <c r="AY1423" s="24" t="s">
        <v>150</v>
      </c>
      <c r="BE1423" s="203">
        <f>IF(N1423="základní",J1423,0)</f>
        <v>0</v>
      </c>
      <c r="BF1423" s="203">
        <f>IF(N1423="snížená",J1423,0)</f>
        <v>0</v>
      </c>
      <c r="BG1423" s="203">
        <f>IF(N1423="zákl. přenesená",J1423,0)</f>
        <v>0</v>
      </c>
      <c r="BH1423" s="203">
        <f>IF(N1423="sníž. přenesená",J1423,0)</f>
        <v>0</v>
      </c>
      <c r="BI1423" s="203">
        <f>IF(N1423="nulová",J1423,0)</f>
        <v>0</v>
      </c>
      <c r="BJ1423" s="24" t="s">
        <v>158</v>
      </c>
      <c r="BK1423" s="203">
        <f>ROUND(I1423*H1423,2)</f>
        <v>0</v>
      </c>
      <c r="BL1423" s="24" t="s">
        <v>234</v>
      </c>
      <c r="BM1423" s="24" t="s">
        <v>2840</v>
      </c>
    </row>
    <row r="1424" spans="2:65" s="11" customFormat="1" ht="13.5">
      <c r="B1424" s="204"/>
      <c r="C1424" s="205"/>
      <c r="D1424" s="206" t="s">
        <v>160</v>
      </c>
      <c r="E1424" s="207" t="s">
        <v>23</v>
      </c>
      <c r="F1424" s="208" t="s">
        <v>2836</v>
      </c>
      <c r="G1424" s="205"/>
      <c r="H1424" s="209">
        <v>100</v>
      </c>
      <c r="I1424" s="210"/>
      <c r="J1424" s="205"/>
      <c r="K1424" s="205"/>
      <c r="L1424" s="211"/>
      <c r="M1424" s="212"/>
      <c r="N1424" s="213"/>
      <c r="O1424" s="213"/>
      <c r="P1424" s="213"/>
      <c r="Q1424" s="213"/>
      <c r="R1424" s="213"/>
      <c r="S1424" s="213"/>
      <c r="T1424" s="214"/>
      <c r="AT1424" s="215" t="s">
        <v>160</v>
      </c>
      <c r="AU1424" s="215" t="s">
        <v>158</v>
      </c>
      <c r="AV1424" s="11" t="s">
        <v>158</v>
      </c>
      <c r="AW1424" s="11" t="s">
        <v>36</v>
      </c>
      <c r="AX1424" s="11" t="s">
        <v>78</v>
      </c>
      <c r="AY1424" s="215" t="s">
        <v>150</v>
      </c>
    </row>
    <row r="1425" spans="2:65" s="1" customFormat="1" ht="16.5" customHeight="1">
      <c r="B1425" s="42"/>
      <c r="C1425" s="192" t="s">
        <v>2841</v>
      </c>
      <c r="D1425" s="192" t="s">
        <v>152</v>
      </c>
      <c r="E1425" s="193" t="s">
        <v>2842</v>
      </c>
      <c r="F1425" s="194" t="s">
        <v>2843</v>
      </c>
      <c r="G1425" s="195" t="s">
        <v>172</v>
      </c>
      <c r="H1425" s="196">
        <v>270.678</v>
      </c>
      <c r="I1425" s="197"/>
      <c r="J1425" s="198">
        <f>ROUND(I1425*H1425,2)</f>
        <v>0</v>
      </c>
      <c r="K1425" s="194" t="s">
        <v>156</v>
      </c>
      <c r="L1425" s="62"/>
      <c r="M1425" s="199" t="s">
        <v>23</v>
      </c>
      <c r="N1425" s="200" t="s">
        <v>45</v>
      </c>
      <c r="O1425" s="43"/>
      <c r="P1425" s="201">
        <f>O1425*H1425</f>
        <v>0</v>
      </c>
      <c r="Q1425" s="201">
        <v>1E-3</v>
      </c>
      <c r="R1425" s="201">
        <f>Q1425*H1425</f>
        <v>0.27067800000000003</v>
      </c>
      <c r="S1425" s="201">
        <v>3.1E-4</v>
      </c>
      <c r="T1425" s="202">
        <f>S1425*H1425</f>
        <v>8.3910180000000001E-2</v>
      </c>
      <c r="AR1425" s="24" t="s">
        <v>234</v>
      </c>
      <c r="AT1425" s="24" t="s">
        <v>152</v>
      </c>
      <c r="AU1425" s="24" t="s">
        <v>158</v>
      </c>
      <c r="AY1425" s="24" t="s">
        <v>150</v>
      </c>
      <c r="BE1425" s="203">
        <f>IF(N1425="základní",J1425,0)</f>
        <v>0</v>
      </c>
      <c r="BF1425" s="203">
        <f>IF(N1425="snížená",J1425,0)</f>
        <v>0</v>
      </c>
      <c r="BG1425" s="203">
        <f>IF(N1425="zákl. přenesená",J1425,0)</f>
        <v>0</v>
      </c>
      <c r="BH1425" s="203">
        <f>IF(N1425="sníž. přenesená",J1425,0)</f>
        <v>0</v>
      </c>
      <c r="BI1425" s="203">
        <f>IF(N1425="nulová",J1425,0)</f>
        <v>0</v>
      </c>
      <c r="BJ1425" s="24" t="s">
        <v>158</v>
      </c>
      <c r="BK1425" s="203">
        <f>ROUND(I1425*H1425,2)</f>
        <v>0</v>
      </c>
      <c r="BL1425" s="24" t="s">
        <v>234</v>
      </c>
      <c r="BM1425" s="24" t="s">
        <v>2844</v>
      </c>
    </row>
    <row r="1426" spans="2:65" s="11" customFormat="1" ht="13.5">
      <c r="B1426" s="204"/>
      <c r="C1426" s="205"/>
      <c r="D1426" s="206" t="s">
        <v>160</v>
      </c>
      <c r="E1426" s="207" t="s">
        <v>23</v>
      </c>
      <c r="F1426" s="208" t="s">
        <v>2845</v>
      </c>
      <c r="G1426" s="205"/>
      <c r="H1426" s="209">
        <v>11.475</v>
      </c>
      <c r="I1426" s="210"/>
      <c r="J1426" s="205"/>
      <c r="K1426" s="205"/>
      <c r="L1426" s="211"/>
      <c r="M1426" s="212"/>
      <c r="N1426" s="213"/>
      <c r="O1426" s="213"/>
      <c r="P1426" s="213"/>
      <c r="Q1426" s="213"/>
      <c r="R1426" s="213"/>
      <c r="S1426" s="213"/>
      <c r="T1426" s="214"/>
      <c r="AT1426" s="215" t="s">
        <v>160</v>
      </c>
      <c r="AU1426" s="215" t="s">
        <v>158</v>
      </c>
      <c r="AV1426" s="11" t="s">
        <v>158</v>
      </c>
      <c r="AW1426" s="11" t="s">
        <v>36</v>
      </c>
      <c r="AX1426" s="11" t="s">
        <v>73</v>
      </c>
      <c r="AY1426" s="215" t="s">
        <v>150</v>
      </c>
    </row>
    <row r="1427" spans="2:65" s="11" customFormat="1" ht="13.5">
      <c r="B1427" s="204"/>
      <c r="C1427" s="205"/>
      <c r="D1427" s="206" t="s">
        <v>160</v>
      </c>
      <c r="E1427" s="207" t="s">
        <v>23</v>
      </c>
      <c r="F1427" s="208" t="s">
        <v>2846</v>
      </c>
      <c r="G1427" s="205"/>
      <c r="H1427" s="209">
        <v>46.564</v>
      </c>
      <c r="I1427" s="210"/>
      <c r="J1427" s="205"/>
      <c r="K1427" s="205"/>
      <c r="L1427" s="211"/>
      <c r="M1427" s="212"/>
      <c r="N1427" s="213"/>
      <c r="O1427" s="213"/>
      <c r="P1427" s="213"/>
      <c r="Q1427" s="213"/>
      <c r="R1427" s="213"/>
      <c r="S1427" s="213"/>
      <c r="T1427" s="214"/>
      <c r="AT1427" s="215" t="s">
        <v>160</v>
      </c>
      <c r="AU1427" s="215" t="s">
        <v>158</v>
      </c>
      <c r="AV1427" s="11" t="s">
        <v>158</v>
      </c>
      <c r="AW1427" s="11" t="s">
        <v>36</v>
      </c>
      <c r="AX1427" s="11" t="s">
        <v>73</v>
      </c>
      <c r="AY1427" s="215" t="s">
        <v>150</v>
      </c>
    </row>
    <row r="1428" spans="2:65" s="11" customFormat="1" ht="13.5">
      <c r="B1428" s="204"/>
      <c r="C1428" s="205"/>
      <c r="D1428" s="206" t="s">
        <v>160</v>
      </c>
      <c r="E1428" s="207" t="s">
        <v>23</v>
      </c>
      <c r="F1428" s="208" t="s">
        <v>2847</v>
      </c>
      <c r="G1428" s="205"/>
      <c r="H1428" s="209">
        <v>23.1</v>
      </c>
      <c r="I1428" s="210"/>
      <c r="J1428" s="205"/>
      <c r="K1428" s="205"/>
      <c r="L1428" s="211"/>
      <c r="M1428" s="212"/>
      <c r="N1428" s="213"/>
      <c r="O1428" s="213"/>
      <c r="P1428" s="213"/>
      <c r="Q1428" s="213"/>
      <c r="R1428" s="213"/>
      <c r="S1428" s="213"/>
      <c r="T1428" s="214"/>
      <c r="AT1428" s="215" t="s">
        <v>160</v>
      </c>
      <c r="AU1428" s="215" t="s">
        <v>158</v>
      </c>
      <c r="AV1428" s="11" t="s">
        <v>158</v>
      </c>
      <c r="AW1428" s="11" t="s">
        <v>36</v>
      </c>
      <c r="AX1428" s="11" t="s">
        <v>73</v>
      </c>
      <c r="AY1428" s="215" t="s">
        <v>150</v>
      </c>
    </row>
    <row r="1429" spans="2:65" s="14" customFormat="1" ht="13.5">
      <c r="B1429" s="247"/>
      <c r="C1429" s="248"/>
      <c r="D1429" s="206" t="s">
        <v>160</v>
      </c>
      <c r="E1429" s="249" t="s">
        <v>23</v>
      </c>
      <c r="F1429" s="250" t="s">
        <v>449</v>
      </c>
      <c r="G1429" s="248"/>
      <c r="H1429" s="251">
        <v>81.138999999999996</v>
      </c>
      <c r="I1429" s="252"/>
      <c r="J1429" s="248"/>
      <c r="K1429" s="248"/>
      <c r="L1429" s="253"/>
      <c r="M1429" s="254"/>
      <c r="N1429" s="255"/>
      <c r="O1429" s="255"/>
      <c r="P1429" s="255"/>
      <c r="Q1429" s="255"/>
      <c r="R1429" s="255"/>
      <c r="S1429" s="255"/>
      <c r="T1429" s="256"/>
      <c r="AT1429" s="257" t="s">
        <v>160</v>
      </c>
      <c r="AU1429" s="257" t="s">
        <v>158</v>
      </c>
      <c r="AV1429" s="14" t="s">
        <v>169</v>
      </c>
      <c r="AW1429" s="14" t="s">
        <v>36</v>
      </c>
      <c r="AX1429" s="14" t="s">
        <v>73</v>
      </c>
      <c r="AY1429" s="257" t="s">
        <v>150</v>
      </c>
    </row>
    <row r="1430" spans="2:65" s="13" customFormat="1" ht="13.5">
      <c r="B1430" s="227"/>
      <c r="C1430" s="228"/>
      <c r="D1430" s="206" t="s">
        <v>160</v>
      </c>
      <c r="E1430" s="229" t="s">
        <v>23</v>
      </c>
      <c r="F1430" s="230" t="s">
        <v>479</v>
      </c>
      <c r="G1430" s="228"/>
      <c r="H1430" s="229" t="s">
        <v>23</v>
      </c>
      <c r="I1430" s="231"/>
      <c r="J1430" s="228"/>
      <c r="K1430" s="228"/>
      <c r="L1430" s="232"/>
      <c r="M1430" s="233"/>
      <c r="N1430" s="234"/>
      <c r="O1430" s="234"/>
      <c r="P1430" s="234"/>
      <c r="Q1430" s="234"/>
      <c r="R1430" s="234"/>
      <c r="S1430" s="234"/>
      <c r="T1430" s="235"/>
      <c r="AT1430" s="236" t="s">
        <v>160</v>
      </c>
      <c r="AU1430" s="236" t="s">
        <v>158</v>
      </c>
      <c r="AV1430" s="13" t="s">
        <v>78</v>
      </c>
      <c r="AW1430" s="13" t="s">
        <v>36</v>
      </c>
      <c r="AX1430" s="13" t="s">
        <v>73</v>
      </c>
      <c r="AY1430" s="236" t="s">
        <v>150</v>
      </c>
    </row>
    <row r="1431" spans="2:65" s="11" customFormat="1" ht="13.5">
      <c r="B1431" s="204"/>
      <c r="C1431" s="205"/>
      <c r="D1431" s="206" t="s">
        <v>160</v>
      </c>
      <c r="E1431" s="207" t="s">
        <v>23</v>
      </c>
      <c r="F1431" s="208" t="s">
        <v>480</v>
      </c>
      <c r="G1431" s="205"/>
      <c r="H1431" s="209">
        <v>15.347</v>
      </c>
      <c r="I1431" s="210"/>
      <c r="J1431" s="205"/>
      <c r="K1431" s="205"/>
      <c r="L1431" s="211"/>
      <c r="M1431" s="212"/>
      <c r="N1431" s="213"/>
      <c r="O1431" s="213"/>
      <c r="P1431" s="213"/>
      <c r="Q1431" s="213"/>
      <c r="R1431" s="213"/>
      <c r="S1431" s="213"/>
      <c r="T1431" s="214"/>
      <c r="AT1431" s="215" t="s">
        <v>160</v>
      </c>
      <c r="AU1431" s="215" t="s">
        <v>158</v>
      </c>
      <c r="AV1431" s="11" t="s">
        <v>158</v>
      </c>
      <c r="AW1431" s="11" t="s">
        <v>36</v>
      </c>
      <c r="AX1431" s="11" t="s">
        <v>73</v>
      </c>
      <c r="AY1431" s="215" t="s">
        <v>150</v>
      </c>
    </row>
    <row r="1432" spans="2:65" s="11" customFormat="1" ht="13.5">
      <c r="B1432" s="204"/>
      <c r="C1432" s="205"/>
      <c r="D1432" s="206" t="s">
        <v>160</v>
      </c>
      <c r="E1432" s="207" t="s">
        <v>23</v>
      </c>
      <c r="F1432" s="208" t="s">
        <v>481</v>
      </c>
      <c r="G1432" s="205"/>
      <c r="H1432" s="209">
        <v>3.504</v>
      </c>
      <c r="I1432" s="210"/>
      <c r="J1432" s="205"/>
      <c r="K1432" s="205"/>
      <c r="L1432" s="211"/>
      <c r="M1432" s="212"/>
      <c r="N1432" s="213"/>
      <c r="O1432" s="213"/>
      <c r="P1432" s="213"/>
      <c r="Q1432" s="213"/>
      <c r="R1432" s="213"/>
      <c r="S1432" s="213"/>
      <c r="T1432" s="214"/>
      <c r="AT1432" s="215" t="s">
        <v>160</v>
      </c>
      <c r="AU1432" s="215" t="s">
        <v>158</v>
      </c>
      <c r="AV1432" s="11" t="s">
        <v>158</v>
      </c>
      <c r="AW1432" s="11" t="s">
        <v>36</v>
      </c>
      <c r="AX1432" s="11" t="s">
        <v>73</v>
      </c>
      <c r="AY1432" s="215" t="s">
        <v>150</v>
      </c>
    </row>
    <row r="1433" spans="2:65" s="11" customFormat="1" ht="13.5">
      <c r="B1433" s="204"/>
      <c r="C1433" s="205"/>
      <c r="D1433" s="206" t="s">
        <v>160</v>
      </c>
      <c r="E1433" s="207" t="s">
        <v>23</v>
      </c>
      <c r="F1433" s="208" t="s">
        <v>482</v>
      </c>
      <c r="G1433" s="205"/>
      <c r="H1433" s="209">
        <v>2.4449999999999998</v>
      </c>
      <c r="I1433" s="210"/>
      <c r="J1433" s="205"/>
      <c r="K1433" s="205"/>
      <c r="L1433" s="211"/>
      <c r="M1433" s="212"/>
      <c r="N1433" s="213"/>
      <c r="O1433" s="213"/>
      <c r="P1433" s="213"/>
      <c r="Q1433" s="213"/>
      <c r="R1433" s="213"/>
      <c r="S1433" s="213"/>
      <c r="T1433" s="214"/>
      <c r="AT1433" s="215" t="s">
        <v>160</v>
      </c>
      <c r="AU1433" s="215" t="s">
        <v>158</v>
      </c>
      <c r="AV1433" s="11" t="s">
        <v>158</v>
      </c>
      <c r="AW1433" s="11" t="s">
        <v>36</v>
      </c>
      <c r="AX1433" s="11" t="s">
        <v>73</v>
      </c>
      <c r="AY1433" s="215" t="s">
        <v>150</v>
      </c>
    </row>
    <row r="1434" spans="2:65" s="11" customFormat="1" ht="27">
      <c r="B1434" s="204"/>
      <c r="C1434" s="205"/>
      <c r="D1434" s="206" t="s">
        <v>160</v>
      </c>
      <c r="E1434" s="207" t="s">
        <v>23</v>
      </c>
      <c r="F1434" s="208" t="s">
        <v>483</v>
      </c>
      <c r="G1434" s="205"/>
      <c r="H1434" s="209">
        <v>56.912999999999997</v>
      </c>
      <c r="I1434" s="210"/>
      <c r="J1434" s="205"/>
      <c r="K1434" s="205"/>
      <c r="L1434" s="211"/>
      <c r="M1434" s="212"/>
      <c r="N1434" s="213"/>
      <c r="O1434" s="213"/>
      <c r="P1434" s="213"/>
      <c r="Q1434" s="213"/>
      <c r="R1434" s="213"/>
      <c r="S1434" s="213"/>
      <c r="T1434" s="214"/>
      <c r="AT1434" s="215" t="s">
        <v>160</v>
      </c>
      <c r="AU1434" s="215" t="s">
        <v>158</v>
      </c>
      <c r="AV1434" s="11" t="s">
        <v>158</v>
      </c>
      <c r="AW1434" s="11" t="s">
        <v>36</v>
      </c>
      <c r="AX1434" s="11" t="s">
        <v>73</v>
      </c>
      <c r="AY1434" s="215" t="s">
        <v>150</v>
      </c>
    </row>
    <row r="1435" spans="2:65" s="11" customFormat="1" ht="13.5">
      <c r="B1435" s="204"/>
      <c r="C1435" s="205"/>
      <c r="D1435" s="206" t="s">
        <v>160</v>
      </c>
      <c r="E1435" s="207" t="s">
        <v>23</v>
      </c>
      <c r="F1435" s="208" t="s">
        <v>484</v>
      </c>
      <c r="G1435" s="205"/>
      <c r="H1435" s="209">
        <v>0.61</v>
      </c>
      <c r="I1435" s="210"/>
      <c r="J1435" s="205"/>
      <c r="K1435" s="205"/>
      <c r="L1435" s="211"/>
      <c r="M1435" s="212"/>
      <c r="N1435" s="213"/>
      <c r="O1435" s="213"/>
      <c r="P1435" s="213"/>
      <c r="Q1435" s="213"/>
      <c r="R1435" s="213"/>
      <c r="S1435" s="213"/>
      <c r="T1435" s="214"/>
      <c r="AT1435" s="215" t="s">
        <v>160</v>
      </c>
      <c r="AU1435" s="215" t="s">
        <v>158</v>
      </c>
      <c r="AV1435" s="11" t="s">
        <v>158</v>
      </c>
      <c r="AW1435" s="11" t="s">
        <v>36</v>
      </c>
      <c r="AX1435" s="11" t="s">
        <v>73</v>
      </c>
      <c r="AY1435" s="215" t="s">
        <v>150</v>
      </c>
    </row>
    <row r="1436" spans="2:65" s="11" customFormat="1" ht="13.5">
      <c r="B1436" s="204"/>
      <c r="C1436" s="205"/>
      <c r="D1436" s="206" t="s">
        <v>160</v>
      </c>
      <c r="E1436" s="207" t="s">
        <v>23</v>
      </c>
      <c r="F1436" s="208" t="s">
        <v>485</v>
      </c>
      <c r="G1436" s="205"/>
      <c r="H1436" s="209">
        <v>0.68</v>
      </c>
      <c r="I1436" s="210"/>
      <c r="J1436" s="205"/>
      <c r="K1436" s="205"/>
      <c r="L1436" s="211"/>
      <c r="M1436" s="212"/>
      <c r="N1436" s="213"/>
      <c r="O1436" s="213"/>
      <c r="P1436" s="213"/>
      <c r="Q1436" s="213"/>
      <c r="R1436" s="213"/>
      <c r="S1436" s="213"/>
      <c r="T1436" s="214"/>
      <c r="AT1436" s="215" t="s">
        <v>160</v>
      </c>
      <c r="AU1436" s="215" t="s">
        <v>158</v>
      </c>
      <c r="AV1436" s="11" t="s">
        <v>158</v>
      </c>
      <c r="AW1436" s="11" t="s">
        <v>36</v>
      </c>
      <c r="AX1436" s="11" t="s">
        <v>73</v>
      </c>
      <c r="AY1436" s="215" t="s">
        <v>150</v>
      </c>
    </row>
    <row r="1437" spans="2:65" s="11" customFormat="1" ht="13.5">
      <c r="B1437" s="204"/>
      <c r="C1437" s="205"/>
      <c r="D1437" s="206" t="s">
        <v>160</v>
      </c>
      <c r="E1437" s="207" t="s">
        <v>23</v>
      </c>
      <c r="F1437" s="208" t="s">
        <v>2848</v>
      </c>
      <c r="G1437" s="205"/>
      <c r="H1437" s="209">
        <v>28.916</v>
      </c>
      <c r="I1437" s="210"/>
      <c r="J1437" s="205"/>
      <c r="K1437" s="205"/>
      <c r="L1437" s="211"/>
      <c r="M1437" s="212"/>
      <c r="N1437" s="213"/>
      <c r="O1437" s="213"/>
      <c r="P1437" s="213"/>
      <c r="Q1437" s="213"/>
      <c r="R1437" s="213"/>
      <c r="S1437" s="213"/>
      <c r="T1437" s="214"/>
      <c r="AT1437" s="215" t="s">
        <v>160</v>
      </c>
      <c r="AU1437" s="215" t="s">
        <v>158</v>
      </c>
      <c r="AV1437" s="11" t="s">
        <v>158</v>
      </c>
      <c r="AW1437" s="11" t="s">
        <v>36</v>
      </c>
      <c r="AX1437" s="11" t="s">
        <v>73</v>
      </c>
      <c r="AY1437" s="215" t="s">
        <v>150</v>
      </c>
    </row>
    <row r="1438" spans="2:65" s="11" customFormat="1" ht="13.5">
      <c r="B1438" s="204"/>
      <c r="C1438" s="205"/>
      <c r="D1438" s="206" t="s">
        <v>160</v>
      </c>
      <c r="E1438" s="207" t="s">
        <v>23</v>
      </c>
      <c r="F1438" s="208" t="s">
        <v>2849</v>
      </c>
      <c r="G1438" s="205"/>
      <c r="H1438" s="209">
        <v>17.459</v>
      </c>
      <c r="I1438" s="210"/>
      <c r="J1438" s="205"/>
      <c r="K1438" s="205"/>
      <c r="L1438" s="211"/>
      <c r="M1438" s="212"/>
      <c r="N1438" s="213"/>
      <c r="O1438" s="213"/>
      <c r="P1438" s="213"/>
      <c r="Q1438" s="213"/>
      <c r="R1438" s="213"/>
      <c r="S1438" s="213"/>
      <c r="T1438" s="214"/>
      <c r="AT1438" s="215" t="s">
        <v>160</v>
      </c>
      <c r="AU1438" s="215" t="s">
        <v>158</v>
      </c>
      <c r="AV1438" s="11" t="s">
        <v>158</v>
      </c>
      <c r="AW1438" s="11" t="s">
        <v>36</v>
      </c>
      <c r="AX1438" s="11" t="s">
        <v>73</v>
      </c>
      <c r="AY1438" s="215" t="s">
        <v>150</v>
      </c>
    </row>
    <row r="1439" spans="2:65" s="11" customFormat="1" ht="13.5">
      <c r="B1439" s="204"/>
      <c r="C1439" s="205"/>
      <c r="D1439" s="206" t="s">
        <v>160</v>
      </c>
      <c r="E1439" s="207" t="s">
        <v>23</v>
      </c>
      <c r="F1439" s="208" t="s">
        <v>2850</v>
      </c>
      <c r="G1439" s="205"/>
      <c r="H1439" s="209">
        <v>59.621000000000002</v>
      </c>
      <c r="I1439" s="210"/>
      <c r="J1439" s="205"/>
      <c r="K1439" s="205"/>
      <c r="L1439" s="211"/>
      <c r="M1439" s="212"/>
      <c r="N1439" s="213"/>
      <c r="O1439" s="213"/>
      <c r="P1439" s="213"/>
      <c r="Q1439" s="213"/>
      <c r="R1439" s="213"/>
      <c r="S1439" s="213"/>
      <c r="T1439" s="214"/>
      <c r="AT1439" s="215" t="s">
        <v>160</v>
      </c>
      <c r="AU1439" s="215" t="s">
        <v>158</v>
      </c>
      <c r="AV1439" s="11" t="s">
        <v>158</v>
      </c>
      <c r="AW1439" s="11" t="s">
        <v>36</v>
      </c>
      <c r="AX1439" s="11" t="s">
        <v>73</v>
      </c>
      <c r="AY1439" s="215" t="s">
        <v>150</v>
      </c>
    </row>
    <row r="1440" spans="2:65" s="11" customFormat="1" ht="13.5">
      <c r="B1440" s="204"/>
      <c r="C1440" s="205"/>
      <c r="D1440" s="206" t="s">
        <v>160</v>
      </c>
      <c r="E1440" s="207" t="s">
        <v>23</v>
      </c>
      <c r="F1440" s="208" t="s">
        <v>489</v>
      </c>
      <c r="G1440" s="205"/>
      <c r="H1440" s="209">
        <v>3.12</v>
      </c>
      <c r="I1440" s="210"/>
      <c r="J1440" s="205"/>
      <c r="K1440" s="205"/>
      <c r="L1440" s="211"/>
      <c r="M1440" s="212"/>
      <c r="N1440" s="213"/>
      <c r="O1440" s="213"/>
      <c r="P1440" s="213"/>
      <c r="Q1440" s="213"/>
      <c r="R1440" s="213"/>
      <c r="S1440" s="213"/>
      <c r="T1440" s="214"/>
      <c r="AT1440" s="215" t="s">
        <v>160</v>
      </c>
      <c r="AU1440" s="215" t="s">
        <v>158</v>
      </c>
      <c r="AV1440" s="11" t="s">
        <v>158</v>
      </c>
      <c r="AW1440" s="11" t="s">
        <v>36</v>
      </c>
      <c r="AX1440" s="11" t="s">
        <v>73</v>
      </c>
      <c r="AY1440" s="215" t="s">
        <v>150</v>
      </c>
    </row>
    <row r="1441" spans="2:65" s="11" customFormat="1" ht="13.5">
      <c r="B1441" s="204"/>
      <c r="C1441" s="205"/>
      <c r="D1441" s="206" t="s">
        <v>160</v>
      </c>
      <c r="E1441" s="207" t="s">
        <v>23</v>
      </c>
      <c r="F1441" s="208" t="s">
        <v>490</v>
      </c>
      <c r="G1441" s="205"/>
      <c r="H1441" s="209">
        <v>0.06</v>
      </c>
      <c r="I1441" s="210"/>
      <c r="J1441" s="205"/>
      <c r="K1441" s="205"/>
      <c r="L1441" s="211"/>
      <c r="M1441" s="212"/>
      <c r="N1441" s="213"/>
      <c r="O1441" s="213"/>
      <c r="P1441" s="213"/>
      <c r="Q1441" s="213"/>
      <c r="R1441" s="213"/>
      <c r="S1441" s="213"/>
      <c r="T1441" s="214"/>
      <c r="AT1441" s="215" t="s">
        <v>160</v>
      </c>
      <c r="AU1441" s="215" t="s">
        <v>158</v>
      </c>
      <c r="AV1441" s="11" t="s">
        <v>158</v>
      </c>
      <c r="AW1441" s="11" t="s">
        <v>36</v>
      </c>
      <c r="AX1441" s="11" t="s">
        <v>73</v>
      </c>
      <c r="AY1441" s="215" t="s">
        <v>150</v>
      </c>
    </row>
    <row r="1442" spans="2:65" s="11" customFormat="1" ht="13.5">
      <c r="B1442" s="204"/>
      <c r="C1442" s="205"/>
      <c r="D1442" s="206" t="s">
        <v>160</v>
      </c>
      <c r="E1442" s="207" t="s">
        <v>23</v>
      </c>
      <c r="F1442" s="208" t="s">
        <v>491</v>
      </c>
      <c r="G1442" s="205"/>
      <c r="H1442" s="209">
        <v>0.86399999999999999</v>
      </c>
      <c r="I1442" s="210"/>
      <c r="J1442" s="205"/>
      <c r="K1442" s="205"/>
      <c r="L1442" s="211"/>
      <c r="M1442" s="212"/>
      <c r="N1442" s="213"/>
      <c r="O1442" s="213"/>
      <c r="P1442" s="213"/>
      <c r="Q1442" s="213"/>
      <c r="R1442" s="213"/>
      <c r="S1442" s="213"/>
      <c r="T1442" s="214"/>
      <c r="AT1442" s="215" t="s">
        <v>160</v>
      </c>
      <c r="AU1442" s="215" t="s">
        <v>158</v>
      </c>
      <c r="AV1442" s="11" t="s">
        <v>158</v>
      </c>
      <c r="AW1442" s="11" t="s">
        <v>36</v>
      </c>
      <c r="AX1442" s="11" t="s">
        <v>73</v>
      </c>
      <c r="AY1442" s="215" t="s">
        <v>150</v>
      </c>
    </row>
    <row r="1443" spans="2:65" s="14" customFormat="1" ht="13.5">
      <c r="B1443" s="247"/>
      <c r="C1443" s="248"/>
      <c r="D1443" s="206" t="s">
        <v>160</v>
      </c>
      <c r="E1443" s="249" t="s">
        <v>23</v>
      </c>
      <c r="F1443" s="250" t="s">
        <v>449</v>
      </c>
      <c r="G1443" s="248"/>
      <c r="H1443" s="251">
        <v>189.53899999999999</v>
      </c>
      <c r="I1443" s="252"/>
      <c r="J1443" s="248"/>
      <c r="K1443" s="248"/>
      <c r="L1443" s="253"/>
      <c r="M1443" s="254"/>
      <c r="N1443" s="255"/>
      <c r="O1443" s="255"/>
      <c r="P1443" s="255"/>
      <c r="Q1443" s="255"/>
      <c r="R1443" s="255"/>
      <c r="S1443" s="255"/>
      <c r="T1443" s="256"/>
      <c r="AT1443" s="257" t="s">
        <v>160</v>
      </c>
      <c r="AU1443" s="257" t="s">
        <v>158</v>
      </c>
      <c r="AV1443" s="14" t="s">
        <v>169</v>
      </c>
      <c r="AW1443" s="14" t="s">
        <v>36</v>
      </c>
      <c r="AX1443" s="14" t="s">
        <v>73</v>
      </c>
      <c r="AY1443" s="257" t="s">
        <v>150</v>
      </c>
    </row>
    <row r="1444" spans="2:65" s="12" customFormat="1" ht="13.5">
      <c r="B1444" s="216"/>
      <c r="C1444" s="217"/>
      <c r="D1444" s="206" t="s">
        <v>160</v>
      </c>
      <c r="E1444" s="218" t="s">
        <v>23</v>
      </c>
      <c r="F1444" s="219" t="s">
        <v>163</v>
      </c>
      <c r="G1444" s="217"/>
      <c r="H1444" s="220">
        <v>270.678</v>
      </c>
      <c r="I1444" s="221"/>
      <c r="J1444" s="217"/>
      <c r="K1444" s="217"/>
      <c r="L1444" s="222"/>
      <c r="M1444" s="223"/>
      <c r="N1444" s="224"/>
      <c r="O1444" s="224"/>
      <c r="P1444" s="224"/>
      <c r="Q1444" s="224"/>
      <c r="R1444" s="224"/>
      <c r="S1444" s="224"/>
      <c r="T1444" s="225"/>
      <c r="AT1444" s="226" t="s">
        <v>160</v>
      </c>
      <c r="AU1444" s="226" t="s">
        <v>158</v>
      </c>
      <c r="AV1444" s="12" t="s">
        <v>157</v>
      </c>
      <c r="AW1444" s="12" t="s">
        <v>36</v>
      </c>
      <c r="AX1444" s="12" t="s">
        <v>78</v>
      </c>
      <c r="AY1444" s="226" t="s">
        <v>150</v>
      </c>
    </row>
    <row r="1445" spans="2:65" s="1" customFormat="1" ht="16.5" customHeight="1">
      <c r="B1445" s="42"/>
      <c r="C1445" s="192" t="s">
        <v>2851</v>
      </c>
      <c r="D1445" s="192" t="s">
        <v>152</v>
      </c>
      <c r="E1445" s="193" t="s">
        <v>2852</v>
      </c>
      <c r="F1445" s="194" t="s">
        <v>2853</v>
      </c>
      <c r="G1445" s="195" t="s">
        <v>172</v>
      </c>
      <c r="H1445" s="196">
        <v>270.678</v>
      </c>
      <c r="I1445" s="197"/>
      <c r="J1445" s="198">
        <f>ROUND(I1445*H1445,2)</f>
        <v>0</v>
      </c>
      <c r="K1445" s="194" t="s">
        <v>156</v>
      </c>
      <c r="L1445" s="62"/>
      <c r="M1445" s="199" t="s">
        <v>23</v>
      </c>
      <c r="N1445" s="200" t="s">
        <v>45</v>
      </c>
      <c r="O1445" s="43"/>
      <c r="P1445" s="201">
        <f>O1445*H1445</f>
        <v>0</v>
      </c>
      <c r="Q1445" s="201">
        <v>0</v>
      </c>
      <c r="R1445" s="201">
        <f>Q1445*H1445</f>
        <v>0</v>
      </c>
      <c r="S1445" s="201">
        <v>0</v>
      </c>
      <c r="T1445" s="202">
        <f>S1445*H1445</f>
        <v>0</v>
      </c>
      <c r="AR1445" s="24" t="s">
        <v>234</v>
      </c>
      <c r="AT1445" s="24" t="s">
        <v>152</v>
      </c>
      <c r="AU1445" s="24" t="s">
        <v>158</v>
      </c>
      <c r="AY1445" s="24" t="s">
        <v>150</v>
      </c>
      <c r="BE1445" s="203">
        <f>IF(N1445="základní",J1445,0)</f>
        <v>0</v>
      </c>
      <c r="BF1445" s="203">
        <f>IF(N1445="snížená",J1445,0)</f>
        <v>0</v>
      </c>
      <c r="BG1445" s="203">
        <f>IF(N1445="zákl. přenesená",J1445,0)</f>
        <v>0</v>
      </c>
      <c r="BH1445" s="203">
        <f>IF(N1445="sníž. přenesená",J1445,0)</f>
        <v>0</v>
      </c>
      <c r="BI1445" s="203">
        <f>IF(N1445="nulová",J1445,0)</f>
        <v>0</v>
      </c>
      <c r="BJ1445" s="24" t="s">
        <v>158</v>
      </c>
      <c r="BK1445" s="203">
        <f>ROUND(I1445*H1445,2)</f>
        <v>0</v>
      </c>
      <c r="BL1445" s="24" t="s">
        <v>234</v>
      </c>
      <c r="BM1445" s="24" t="s">
        <v>2854</v>
      </c>
    </row>
    <row r="1446" spans="2:65" s="11" customFormat="1" ht="13.5">
      <c r="B1446" s="204"/>
      <c r="C1446" s="205"/>
      <c r="D1446" s="206" t="s">
        <v>160</v>
      </c>
      <c r="E1446" s="207" t="s">
        <v>23</v>
      </c>
      <c r="F1446" s="208" t="s">
        <v>2855</v>
      </c>
      <c r="G1446" s="205"/>
      <c r="H1446" s="209">
        <v>270.678</v>
      </c>
      <c r="I1446" s="210"/>
      <c r="J1446" s="205"/>
      <c r="K1446" s="205"/>
      <c r="L1446" s="211"/>
      <c r="M1446" s="212"/>
      <c r="N1446" s="213"/>
      <c r="O1446" s="213"/>
      <c r="P1446" s="213"/>
      <c r="Q1446" s="213"/>
      <c r="R1446" s="213"/>
      <c r="S1446" s="213"/>
      <c r="T1446" s="214"/>
      <c r="AT1446" s="215" t="s">
        <v>160</v>
      </c>
      <c r="AU1446" s="215" t="s">
        <v>158</v>
      </c>
      <c r="AV1446" s="11" t="s">
        <v>158</v>
      </c>
      <c r="AW1446" s="11" t="s">
        <v>36</v>
      </c>
      <c r="AX1446" s="11" t="s">
        <v>78</v>
      </c>
      <c r="AY1446" s="215" t="s">
        <v>150</v>
      </c>
    </row>
    <row r="1447" spans="2:65" s="1" customFormat="1" ht="16.5" customHeight="1">
      <c r="B1447" s="42"/>
      <c r="C1447" s="192" t="s">
        <v>2856</v>
      </c>
      <c r="D1447" s="192" t="s">
        <v>152</v>
      </c>
      <c r="E1447" s="193" t="s">
        <v>2857</v>
      </c>
      <c r="F1447" s="194" t="s">
        <v>2858</v>
      </c>
      <c r="G1447" s="195" t="s">
        <v>172</v>
      </c>
      <c r="H1447" s="196">
        <v>765.202</v>
      </c>
      <c r="I1447" s="197"/>
      <c r="J1447" s="198">
        <f>ROUND(I1447*H1447,2)</f>
        <v>0</v>
      </c>
      <c r="K1447" s="194" t="s">
        <v>156</v>
      </c>
      <c r="L1447" s="62"/>
      <c r="M1447" s="199" t="s">
        <v>23</v>
      </c>
      <c r="N1447" s="200" t="s">
        <v>45</v>
      </c>
      <c r="O1447" s="43"/>
      <c r="P1447" s="201">
        <f>O1447*H1447</f>
        <v>0</v>
      </c>
      <c r="Q1447" s="201">
        <v>2.0000000000000001E-4</v>
      </c>
      <c r="R1447" s="201">
        <f>Q1447*H1447</f>
        <v>0.15304039999999999</v>
      </c>
      <c r="S1447" s="201">
        <v>0</v>
      </c>
      <c r="T1447" s="202">
        <f>S1447*H1447</f>
        <v>0</v>
      </c>
      <c r="AR1447" s="24" t="s">
        <v>234</v>
      </c>
      <c r="AT1447" s="24" t="s">
        <v>152</v>
      </c>
      <c r="AU1447" s="24" t="s">
        <v>158</v>
      </c>
      <c r="AY1447" s="24" t="s">
        <v>150</v>
      </c>
      <c r="BE1447" s="203">
        <f>IF(N1447="základní",J1447,0)</f>
        <v>0</v>
      </c>
      <c r="BF1447" s="203">
        <f>IF(N1447="snížená",J1447,0)</f>
        <v>0</v>
      </c>
      <c r="BG1447" s="203">
        <f>IF(N1447="zákl. přenesená",J1447,0)</f>
        <v>0</v>
      </c>
      <c r="BH1447" s="203">
        <f>IF(N1447="sníž. přenesená",J1447,0)</f>
        <v>0</v>
      </c>
      <c r="BI1447" s="203">
        <f>IF(N1447="nulová",J1447,0)</f>
        <v>0</v>
      </c>
      <c r="BJ1447" s="24" t="s">
        <v>158</v>
      </c>
      <c r="BK1447" s="203">
        <f>ROUND(I1447*H1447,2)</f>
        <v>0</v>
      </c>
      <c r="BL1447" s="24" t="s">
        <v>234</v>
      </c>
      <c r="BM1447" s="24" t="s">
        <v>2859</v>
      </c>
    </row>
    <row r="1448" spans="2:65" s="11" customFormat="1" ht="13.5">
      <c r="B1448" s="204"/>
      <c r="C1448" s="205"/>
      <c r="D1448" s="206" t="s">
        <v>160</v>
      </c>
      <c r="E1448" s="207" t="s">
        <v>23</v>
      </c>
      <c r="F1448" s="208" t="s">
        <v>2860</v>
      </c>
      <c r="G1448" s="205"/>
      <c r="H1448" s="209">
        <v>46.276000000000003</v>
      </c>
      <c r="I1448" s="210"/>
      <c r="J1448" s="205"/>
      <c r="K1448" s="205"/>
      <c r="L1448" s="211"/>
      <c r="M1448" s="212"/>
      <c r="N1448" s="213"/>
      <c r="O1448" s="213"/>
      <c r="P1448" s="213"/>
      <c r="Q1448" s="213"/>
      <c r="R1448" s="213"/>
      <c r="S1448" s="213"/>
      <c r="T1448" s="214"/>
      <c r="AT1448" s="215" t="s">
        <v>160</v>
      </c>
      <c r="AU1448" s="215" t="s">
        <v>158</v>
      </c>
      <c r="AV1448" s="11" t="s">
        <v>158</v>
      </c>
      <c r="AW1448" s="11" t="s">
        <v>36</v>
      </c>
      <c r="AX1448" s="11" t="s">
        <v>73</v>
      </c>
      <c r="AY1448" s="215" t="s">
        <v>150</v>
      </c>
    </row>
    <row r="1449" spans="2:65" s="11" customFormat="1" ht="13.5">
      <c r="B1449" s="204"/>
      <c r="C1449" s="205"/>
      <c r="D1449" s="206" t="s">
        <v>160</v>
      </c>
      <c r="E1449" s="207" t="s">
        <v>23</v>
      </c>
      <c r="F1449" s="208" t="s">
        <v>2861</v>
      </c>
      <c r="G1449" s="205"/>
      <c r="H1449" s="209">
        <v>73.355999999999995</v>
      </c>
      <c r="I1449" s="210"/>
      <c r="J1449" s="205"/>
      <c r="K1449" s="205"/>
      <c r="L1449" s="211"/>
      <c r="M1449" s="212"/>
      <c r="N1449" s="213"/>
      <c r="O1449" s="213"/>
      <c r="P1449" s="213"/>
      <c r="Q1449" s="213"/>
      <c r="R1449" s="213"/>
      <c r="S1449" s="213"/>
      <c r="T1449" s="214"/>
      <c r="AT1449" s="215" t="s">
        <v>160</v>
      </c>
      <c r="AU1449" s="215" t="s">
        <v>158</v>
      </c>
      <c r="AV1449" s="11" t="s">
        <v>158</v>
      </c>
      <c r="AW1449" s="11" t="s">
        <v>36</v>
      </c>
      <c r="AX1449" s="11" t="s">
        <v>73</v>
      </c>
      <c r="AY1449" s="215" t="s">
        <v>150</v>
      </c>
    </row>
    <row r="1450" spans="2:65" s="11" customFormat="1" ht="13.5">
      <c r="B1450" s="204"/>
      <c r="C1450" s="205"/>
      <c r="D1450" s="206" t="s">
        <v>160</v>
      </c>
      <c r="E1450" s="207" t="s">
        <v>23</v>
      </c>
      <c r="F1450" s="208" t="s">
        <v>2862</v>
      </c>
      <c r="G1450" s="205"/>
      <c r="H1450" s="209">
        <v>40.637999999999998</v>
      </c>
      <c r="I1450" s="210"/>
      <c r="J1450" s="205"/>
      <c r="K1450" s="205"/>
      <c r="L1450" s="211"/>
      <c r="M1450" s="212"/>
      <c r="N1450" s="213"/>
      <c r="O1450" s="213"/>
      <c r="P1450" s="213"/>
      <c r="Q1450" s="213"/>
      <c r="R1450" s="213"/>
      <c r="S1450" s="213"/>
      <c r="T1450" s="214"/>
      <c r="AT1450" s="215" t="s">
        <v>160</v>
      </c>
      <c r="AU1450" s="215" t="s">
        <v>158</v>
      </c>
      <c r="AV1450" s="11" t="s">
        <v>158</v>
      </c>
      <c r="AW1450" s="11" t="s">
        <v>36</v>
      </c>
      <c r="AX1450" s="11" t="s">
        <v>73</v>
      </c>
      <c r="AY1450" s="215" t="s">
        <v>150</v>
      </c>
    </row>
    <row r="1451" spans="2:65" s="11" customFormat="1" ht="13.5">
      <c r="B1451" s="204"/>
      <c r="C1451" s="205"/>
      <c r="D1451" s="206" t="s">
        <v>160</v>
      </c>
      <c r="E1451" s="207" t="s">
        <v>23</v>
      </c>
      <c r="F1451" s="208" t="s">
        <v>2845</v>
      </c>
      <c r="G1451" s="205"/>
      <c r="H1451" s="209">
        <v>11.475</v>
      </c>
      <c r="I1451" s="210"/>
      <c r="J1451" s="205"/>
      <c r="K1451" s="205"/>
      <c r="L1451" s="211"/>
      <c r="M1451" s="212"/>
      <c r="N1451" s="213"/>
      <c r="O1451" s="213"/>
      <c r="P1451" s="213"/>
      <c r="Q1451" s="213"/>
      <c r="R1451" s="213"/>
      <c r="S1451" s="213"/>
      <c r="T1451" s="214"/>
      <c r="AT1451" s="215" t="s">
        <v>160</v>
      </c>
      <c r="AU1451" s="215" t="s">
        <v>158</v>
      </c>
      <c r="AV1451" s="11" t="s">
        <v>158</v>
      </c>
      <c r="AW1451" s="11" t="s">
        <v>36</v>
      </c>
      <c r="AX1451" s="11" t="s">
        <v>73</v>
      </c>
      <c r="AY1451" s="215" t="s">
        <v>150</v>
      </c>
    </row>
    <row r="1452" spans="2:65" s="14" customFormat="1" ht="13.5">
      <c r="B1452" s="247"/>
      <c r="C1452" s="248"/>
      <c r="D1452" s="206" t="s">
        <v>160</v>
      </c>
      <c r="E1452" s="249" t="s">
        <v>23</v>
      </c>
      <c r="F1452" s="250" t="s">
        <v>449</v>
      </c>
      <c r="G1452" s="248"/>
      <c r="H1452" s="251">
        <v>171.745</v>
      </c>
      <c r="I1452" s="252"/>
      <c r="J1452" s="248"/>
      <c r="K1452" s="248"/>
      <c r="L1452" s="253"/>
      <c r="M1452" s="254"/>
      <c r="N1452" s="255"/>
      <c r="O1452" s="255"/>
      <c r="P1452" s="255"/>
      <c r="Q1452" s="255"/>
      <c r="R1452" s="255"/>
      <c r="S1452" s="255"/>
      <c r="T1452" s="256"/>
      <c r="AT1452" s="257" t="s">
        <v>160</v>
      </c>
      <c r="AU1452" s="257" t="s">
        <v>158</v>
      </c>
      <c r="AV1452" s="14" t="s">
        <v>169</v>
      </c>
      <c r="AW1452" s="14" t="s">
        <v>36</v>
      </c>
      <c r="AX1452" s="14" t="s">
        <v>73</v>
      </c>
      <c r="AY1452" s="257" t="s">
        <v>150</v>
      </c>
    </row>
    <row r="1453" spans="2:65" s="11" customFormat="1" ht="27">
      <c r="B1453" s="204"/>
      <c r="C1453" s="205"/>
      <c r="D1453" s="206" t="s">
        <v>160</v>
      </c>
      <c r="E1453" s="207" t="s">
        <v>23</v>
      </c>
      <c r="F1453" s="208" t="s">
        <v>2863</v>
      </c>
      <c r="G1453" s="205"/>
      <c r="H1453" s="209">
        <v>31.375</v>
      </c>
      <c r="I1453" s="210"/>
      <c r="J1453" s="205"/>
      <c r="K1453" s="205"/>
      <c r="L1453" s="211"/>
      <c r="M1453" s="212"/>
      <c r="N1453" s="213"/>
      <c r="O1453" s="213"/>
      <c r="P1453" s="213"/>
      <c r="Q1453" s="213"/>
      <c r="R1453" s="213"/>
      <c r="S1453" s="213"/>
      <c r="T1453" s="214"/>
      <c r="AT1453" s="215" t="s">
        <v>160</v>
      </c>
      <c r="AU1453" s="215" t="s">
        <v>158</v>
      </c>
      <c r="AV1453" s="11" t="s">
        <v>158</v>
      </c>
      <c r="AW1453" s="11" t="s">
        <v>36</v>
      </c>
      <c r="AX1453" s="11" t="s">
        <v>73</v>
      </c>
      <c r="AY1453" s="215" t="s">
        <v>150</v>
      </c>
    </row>
    <row r="1454" spans="2:65" s="11" customFormat="1" ht="13.5">
      <c r="B1454" s="204"/>
      <c r="C1454" s="205"/>
      <c r="D1454" s="206" t="s">
        <v>160</v>
      </c>
      <c r="E1454" s="207" t="s">
        <v>23</v>
      </c>
      <c r="F1454" s="208" t="s">
        <v>2864</v>
      </c>
      <c r="G1454" s="205"/>
      <c r="H1454" s="209">
        <v>24.8</v>
      </c>
      <c r="I1454" s="210"/>
      <c r="J1454" s="205"/>
      <c r="K1454" s="205"/>
      <c r="L1454" s="211"/>
      <c r="M1454" s="212"/>
      <c r="N1454" s="213"/>
      <c r="O1454" s="213"/>
      <c r="P1454" s="213"/>
      <c r="Q1454" s="213"/>
      <c r="R1454" s="213"/>
      <c r="S1454" s="213"/>
      <c r="T1454" s="214"/>
      <c r="AT1454" s="215" t="s">
        <v>160</v>
      </c>
      <c r="AU1454" s="215" t="s">
        <v>158</v>
      </c>
      <c r="AV1454" s="11" t="s">
        <v>158</v>
      </c>
      <c r="AW1454" s="11" t="s">
        <v>36</v>
      </c>
      <c r="AX1454" s="11" t="s">
        <v>73</v>
      </c>
      <c r="AY1454" s="215" t="s">
        <v>150</v>
      </c>
    </row>
    <row r="1455" spans="2:65" s="11" customFormat="1" ht="13.5">
      <c r="B1455" s="204"/>
      <c r="C1455" s="205"/>
      <c r="D1455" s="206" t="s">
        <v>160</v>
      </c>
      <c r="E1455" s="207" t="s">
        <v>23</v>
      </c>
      <c r="F1455" s="208" t="s">
        <v>2865</v>
      </c>
      <c r="G1455" s="205"/>
      <c r="H1455" s="209">
        <v>3.9319999999999999</v>
      </c>
      <c r="I1455" s="210"/>
      <c r="J1455" s="205"/>
      <c r="K1455" s="205"/>
      <c r="L1455" s="211"/>
      <c r="M1455" s="212"/>
      <c r="N1455" s="213"/>
      <c r="O1455" s="213"/>
      <c r="P1455" s="213"/>
      <c r="Q1455" s="213"/>
      <c r="R1455" s="213"/>
      <c r="S1455" s="213"/>
      <c r="T1455" s="214"/>
      <c r="AT1455" s="215" t="s">
        <v>160</v>
      </c>
      <c r="AU1455" s="215" t="s">
        <v>158</v>
      </c>
      <c r="AV1455" s="11" t="s">
        <v>158</v>
      </c>
      <c r="AW1455" s="11" t="s">
        <v>36</v>
      </c>
      <c r="AX1455" s="11" t="s">
        <v>73</v>
      </c>
      <c r="AY1455" s="215" t="s">
        <v>150</v>
      </c>
    </row>
    <row r="1456" spans="2:65" s="11" customFormat="1" ht="13.5">
      <c r="B1456" s="204"/>
      <c r="C1456" s="205"/>
      <c r="D1456" s="206" t="s">
        <v>160</v>
      </c>
      <c r="E1456" s="207" t="s">
        <v>23</v>
      </c>
      <c r="F1456" s="208" t="s">
        <v>2866</v>
      </c>
      <c r="G1456" s="205"/>
      <c r="H1456" s="209">
        <v>31.265999999999998</v>
      </c>
      <c r="I1456" s="210"/>
      <c r="J1456" s="205"/>
      <c r="K1456" s="205"/>
      <c r="L1456" s="211"/>
      <c r="M1456" s="212"/>
      <c r="N1456" s="213"/>
      <c r="O1456" s="213"/>
      <c r="P1456" s="213"/>
      <c r="Q1456" s="213"/>
      <c r="R1456" s="213"/>
      <c r="S1456" s="213"/>
      <c r="T1456" s="214"/>
      <c r="AT1456" s="215" t="s">
        <v>160</v>
      </c>
      <c r="AU1456" s="215" t="s">
        <v>158</v>
      </c>
      <c r="AV1456" s="11" t="s">
        <v>158</v>
      </c>
      <c r="AW1456" s="11" t="s">
        <v>36</v>
      </c>
      <c r="AX1456" s="11" t="s">
        <v>73</v>
      </c>
      <c r="AY1456" s="215" t="s">
        <v>150</v>
      </c>
    </row>
    <row r="1457" spans="2:65" s="11" customFormat="1" ht="27">
      <c r="B1457" s="204"/>
      <c r="C1457" s="205"/>
      <c r="D1457" s="206" t="s">
        <v>160</v>
      </c>
      <c r="E1457" s="207" t="s">
        <v>23</v>
      </c>
      <c r="F1457" s="208" t="s">
        <v>2867</v>
      </c>
      <c r="G1457" s="205"/>
      <c r="H1457" s="209">
        <v>147.66300000000001</v>
      </c>
      <c r="I1457" s="210"/>
      <c r="J1457" s="205"/>
      <c r="K1457" s="205"/>
      <c r="L1457" s="211"/>
      <c r="M1457" s="212"/>
      <c r="N1457" s="213"/>
      <c r="O1457" s="213"/>
      <c r="P1457" s="213"/>
      <c r="Q1457" s="213"/>
      <c r="R1457" s="213"/>
      <c r="S1457" s="213"/>
      <c r="T1457" s="214"/>
      <c r="AT1457" s="215" t="s">
        <v>160</v>
      </c>
      <c r="AU1457" s="215" t="s">
        <v>158</v>
      </c>
      <c r="AV1457" s="11" t="s">
        <v>158</v>
      </c>
      <c r="AW1457" s="11" t="s">
        <v>36</v>
      </c>
      <c r="AX1457" s="11" t="s">
        <v>73</v>
      </c>
      <c r="AY1457" s="215" t="s">
        <v>150</v>
      </c>
    </row>
    <row r="1458" spans="2:65" s="11" customFormat="1" ht="13.5">
      <c r="B1458" s="204"/>
      <c r="C1458" s="205"/>
      <c r="D1458" s="206" t="s">
        <v>160</v>
      </c>
      <c r="E1458" s="207" t="s">
        <v>23</v>
      </c>
      <c r="F1458" s="208" t="s">
        <v>2868</v>
      </c>
      <c r="G1458" s="205"/>
      <c r="H1458" s="209">
        <v>18.39</v>
      </c>
      <c r="I1458" s="210"/>
      <c r="J1458" s="205"/>
      <c r="K1458" s="205"/>
      <c r="L1458" s="211"/>
      <c r="M1458" s="212"/>
      <c r="N1458" s="213"/>
      <c r="O1458" s="213"/>
      <c r="P1458" s="213"/>
      <c r="Q1458" s="213"/>
      <c r="R1458" s="213"/>
      <c r="S1458" s="213"/>
      <c r="T1458" s="214"/>
      <c r="AT1458" s="215" t="s">
        <v>160</v>
      </c>
      <c r="AU1458" s="215" t="s">
        <v>158</v>
      </c>
      <c r="AV1458" s="11" t="s">
        <v>158</v>
      </c>
      <c r="AW1458" s="11" t="s">
        <v>36</v>
      </c>
      <c r="AX1458" s="11" t="s">
        <v>73</v>
      </c>
      <c r="AY1458" s="215" t="s">
        <v>150</v>
      </c>
    </row>
    <row r="1459" spans="2:65" s="11" customFormat="1" ht="13.5">
      <c r="B1459" s="204"/>
      <c r="C1459" s="205"/>
      <c r="D1459" s="206" t="s">
        <v>160</v>
      </c>
      <c r="E1459" s="207" t="s">
        <v>23</v>
      </c>
      <c r="F1459" s="208" t="s">
        <v>2869</v>
      </c>
      <c r="G1459" s="205"/>
      <c r="H1459" s="209">
        <v>5.74</v>
      </c>
      <c r="I1459" s="210"/>
      <c r="J1459" s="205"/>
      <c r="K1459" s="205"/>
      <c r="L1459" s="211"/>
      <c r="M1459" s="212"/>
      <c r="N1459" s="213"/>
      <c r="O1459" s="213"/>
      <c r="P1459" s="213"/>
      <c r="Q1459" s="213"/>
      <c r="R1459" s="213"/>
      <c r="S1459" s="213"/>
      <c r="T1459" s="214"/>
      <c r="AT1459" s="215" t="s">
        <v>160</v>
      </c>
      <c r="AU1459" s="215" t="s">
        <v>158</v>
      </c>
      <c r="AV1459" s="11" t="s">
        <v>158</v>
      </c>
      <c r="AW1459" s="11" t="s">
        <v>36</v>
      </c>
      <c r="AX1459" s="11" t="s">
        <v>73</v>
      </c>
      <c r="AY1459" s="215" t="s">
        <v>150</v>
      </c>
    </row>
    <row r="1460" spans="2:65" s="11" customFormat="1" ht="27">
      <c r="B1460" s="204"/>
      <c r="C1460" s="205"/>
      <c r="D1460" s="206" t="s">
        <v>160</v>
      </c>
      <c r="E1460" s="207" t="s">
        <v>23</v>
      </c>
      <c r="F1460" s="208" t="s">
        <v>2870</v>
      </c>
      <c r="G1460" s="205"/>
      <c r="H1460" s="209">
        <v>103.72</v>
      </c>
      <c r="I1460" s="210"/>
      <c r="J1460" s="205"/>
      <c r="K1460" s="205"/>
      <c r="L1460" s="211"/>
      <c r="M1460" s="212"/>
      <c r="N1460" s="213"/>
      <c r="O1460" s="213"/>
      <c r="P1460" s="213"/>
      <c r="Q1460" s="213"/>
      <c r="R1460" s="213"/>
      <c r="S1460" s="213"/>
      <c r="T1460" s="214"/>
      <c r="AT1460" s="215" t="s">
        <v>160</v>
      </c>
      <c r="AU1460" s="215" t="s">
        <v>158</v>
      </c>
      <c r="AV1460" s="11" t="s">
        <v>158</v>
      </c>
      <c r="AW1460" s="11" t="s">
        <v>36</v>
      </c>
      <c r="AX1460" s="11" t="s">
        <v>73</v>
      </c>
      <c r="AY1460" s="215" t="s">
        <v>150</v>
      </c>
    </row>
    <row r="1461" spans="2:65" s="11" customFormat="1" ht="13.5">
      <c r="B1461" s="204"/>
      <c r="C1461" s="205"/>
      <c r="D1461" s="206" t="s">
        <v>160</v>
      </c>
      <c r="E1461" s="207" t="s">
        <v>23</v>
      </c>
      <c r="F1461" s="208" t="s">
        <v>2871</v>
      </c>
      <c r="G1461" s="205"/>
      <c r="H1461" s="209">
        <v>28.507999999999999</v>
      </c>
      <c r="I1461" s="210"/>
      <c r="J1461" s="205"/>
      <c r="K1461" s="205"/>
      <c r="L1461" s="211"/>
      <c r="M1461" s="212"/>
      <c r="N1461" s="213"/>
      <c r="O1461" s="213"/>
      <c r="P1461" s="213"/>
      <c r="Q1461" s="213"/>
      <c r="R1461" s="213"/>
      <c r="S1461" s="213"/>
      <c r="T1461" s="214"/>
      <c r="AT1461" s="215" t="s">
        <v>160</v>
      </c>
      <c r="AU1461" s="215" t="s">
        <v>158</v>
      </c>
      <c r="AV1461" s="11" t="s">
        <v>158</v>
      </c>
      <c r="AW1461" s="11" t="s">
        <v>36</v>
      </c>
      <c r="AX1461" s="11" t="s">
        <v>73</v>
      </c>
      <c r="AY1461" s="215" t="s">
        <v>150</v>
      </c>
    </row>
    <row r="1462" spans="2:65" s="11" customFormat="1" ht="13.5">
      <c r="B1462" s="204"/>
      <c r="C1462" s="205"/>
      <c r="D1462" s="206" t="s">
        <v>160</v>
      </c>
      <c r="E1462" s="207" t="s">
        <v>23</v>
      </c>
      <c r="F1462" s="208" t="s">
        <v>2872</v>
      </c>
      <c r="G1462" s="205"/>
      <c r="H1462" s="209">
        <v>76.600999999999999</v>
      </c>
      <c r="I1462" s="210"/>
      <c r="J1462" s="205"/>
      <c r="K1462" s="205"/>
      <c r="L1462" s="211"/>
      <c r="M1462" s="212"/>
      <c r="N1462" s="213"/>
      <c r="O1462" s="213"/>
      <c r="P1462" s="213"/>
      <c r="Q1462" s="213"/>
      <c r="R1462" s="213"/>
      <c r="S1462" s="213"/>
      <c r="T1462" s="214"/>
      <c r="AT1462" s="215" t="s">
        <v>160</v>
      </c>
      <c r="AU1462" s="215" t="s">
        <v>158</v>
      </c>
      <c r="AV1462" s="11" t="s">
        <v>158</v>
      </c>
      <c r="AW1462" s="11" t="s">
        <v>36</v>
      </c>
      <c r="AX1462" s="11" t="s">
        <v>73</v>
      </c>
      <c r="AY1462" s="215" t="s">
        <v>150</v>
      </c>
    </row>
    <row r="1463" spans="2:65" s="11" customFormat="1" ht="13.5">
      <c r="B1463" s="204"/>
      <c r="C1463" s="205"/>
      <c r="D1463" s="206" t="s">
        <v>160</v>
      </c>
      <c r="E1463" s="207" t="s">
        <v>23</v>
      </c>
      <c r="F1463" s="208" t="s">
        <v>2873</v>
      </c>
      <c r="G1463" s="205"/>
      <c r="H1463" s="209">
        <v>13.56</v>
      </c>
      <c r="I1463" s="210"/>
      <c r="J1463" s="205"/>
      <c r="K1463" s="205"/>
      <c r="L1463" s="211"/>
      <c r="M1463" s="212"/>
      <c r="N1463" s="213"/>
      <c r="O1463" s="213"/>
      <c r="P1463" s="213"/>
      <c r="Q1463" s="213"/>
      <c r="R1463" s="213"/>
      <c r="S1463" s="213"/>
      <c r="T1463" s="214"/>
      <c r="AT1463" s="215" t="s">
        <v>160</v>
      </c>
      <c r="AU1463" s="215" t="s">
        <v>158</v>
      </c>
      <c r="AV1463" s="11" t="s">
        <v>158</v>
      </c>
      <c r="AW1463" s="11" t="s">
        <v>36</v>
      </c>
      <c r="AX1463" s="11" t="s">
        <v>73</v>
      </c>
      <c r="AY1463" s="215" t="s">
        <v>150</v>
      </c>
    </row>
    <row r="1464" spans="2:65" s="11" customFormat="1" ht="13.5">
      <c r="B1464" s="204"/>
      <c r="C1464" s="205"/>
      <c r="D1464" s="206" t="s">
        <v>160</v>
      </c>
      <c r="E1464" s="207" t="s">
        <v>23</v>
      </c>
      <c r="F1464" s="208" t="s">
        <v>2874</v>
      </c>
      <c r="G1464" s="205"/>
      <c r="H1464" s="209">
        <v>4.8840000000000003</v>
      </c>
      <c r="I1464" s="210"/>
      <c r="J1464" s="205"/>
      <c r="K1464" s="205"/>
      <c r="L1464" s="211"/>
      <c r="M1464" s="212"/>
      <c r="N1464" s="213"/>
      <c r="O1464" s="213"/>
      <c r="P1464" s="213"/>
      <c r="Q1464" s="213"/>
      <c r="R1464" s="213"/>
      <c r="S1464" s="213"/>
      <c r="T1464" s="214"/>
      <c r="AT1464" s="215" t="s">
        <v>160</v>
      </c>
      <c r="AU1464" s="215" t="s">
        <v>158</v>
      </c>
      <c r="AV1464" s="11" t="s">
        <v>158</v>
      </c>
      <c r="AW1464" s="11" t="s">
        <v>36</v>
      </c>
      <c r="AX1464" s="11" t="s">
        <v>73</v>
      </c>
      <c r="AY1464" s="215" t="s">
        <v>150</v>
      </c>
    </row>
    <row r="1465" spans="2:65" s="11" customFormat="1" ht="13.5">
      <c r="B1465" s="204"/>
      <c r="C1465" s="205"/>
      <c r="D1465" s="206" t="s">
        <v>160</v>
      </c>
      <c r="E1465" s="207" t="s">
        <v>23</v>
      </c>
      <c r="F1465" s="208" t="s">
        <v>2875</v>
      </c>
      <c r="G1465" s="205"/>
      <c r="H1465" s="209">
        <v>3.0179999999999998</v>
      </c>
      <c r="I1465" s="210"/>
      <c r="J1465" s="205"/>
      <c r="K1465" s="205"/>
      <c r="L1465" s="211"/>
      <c r="M1465" s="212"/>
      <c r="N1465" s="213"/>
      <c r="O1465" s="213"/>
      <c r="P1465" s="213"/>
      <c r="Q1465" s="213"/>
      <c r="R1465" s="213"/>
      <c r="S1465" s="213"/>
      <c r="T1465" s="214"/>
      <c r="AT1465" s="215" t="s">
        <v>160</v>
      </c>
      <c r="AU1465" s="215" t="s">
        <v>158</v>
      </c>
      <c r="AV1465" s="11" t="s">
        <v>158</v>
      </c>
      <c r="AW1465" s="11" t="s">
        <v>36</v>
      </c>
      <c r="AX1465" s="11" t="s">
        <v>73</v>
      </c>
      <c r="AY1465" s="215" t="s">
        <v>150</v>
      </c>
    </row>
    <row r="1466" spans="2:65" s="14" customFormat="1" ht="13.5">
      <c r="B1466" s="247"/>
      <c r="C1466" s="248"/>
      <c r="D1466" s="206" t="s">
        <v>160</v>
      </c>
      <c r="E1466" s="249" t="s">
        <v>23</v>
      </c>
      <c r="F1466" s="250" t="s">
        <v>449</v>
      </c>
      <c r="G1466" s="248"/>
      <c r="H1466" s="251">
        <v>493.45699999999999</v>
      </c>
      <c r="I1466" s="252"/>
      <c r="J1466" s="248"/>
      <c r="K1466" s="248"/>
      <c r="L1466" s="253"/>
      <c r="M1466" s="254"/>
      <c r="N1466" s="255"/>
      <c r="O1466" s="255"/>
      <c r="P1466" s="255"/>
      <c r="Q1466" s="255"/>
      <c r="R1466" s="255"/>
      <c r="S1466" s="255"/>
      <c r="T1466" s="256"/>
      <c r="AT1466" s="257" t="s">
        <v>160</v>
      </c>
      <c r="AU1466" s="257" t="s">
        <v>158</v>
      </c>
      <c r="AV1466" s="14" t="s">
        <v>169</v>
      </c>
      <c r="AW1466" s="14" t="s">
        <v>36</v>
      </c>
      <c r="AX1466" s="14" t="s">
        <v>73</v>
      </c>
      <c r="AY1466" s="257" t="s">
        <v>150</v>
      </c>
    </row>
    <row r="1467" spans="2:65" s="11" customFormat="1" ht="13.5">
      <c r="B1467" s="204"/>
      <c r="C1467" s="205"/>
      <c r="D1467" s="206" t="s">
        <v>160</v>
      </c>
      <c r="E1467" s="207" t="s">
        <v>23</v>
      </c>
      <c r="F1467" s="208" t="s">
        <v>2836</v>
      </c>
      <c r="G1467" s="205"/>
      <c r="H1467" s="209">
        <v>100</v>
      </c>
      <c r="I1467" s="210"/>
      <c r="J1467" s="205"/>
      <c r="K1467" s="205"/>
      <c r="L1467" s="211"/>
      <c r="M1467" s="212"/>
      <c r="N1467" s="213"/>
      <c r="O1467" s="213"/>
      <c r="P1467" s="213"/>
      <c r="Q1467" s="213"/>
      <c r="R1467" s="213"/>
      <c r="S1467" s="213"/>
      <c r="T1467" s="214"/>
      <c r="AT1467" s="215" t="s">
        <v>160</v>
      </c>
      <c r="AU1467" s="215" t="s">
        <v>158</v>
      </c>
      <c r="AV1467" s="11" t="s">
        <v>158</v>
      </c>
      <c r="AW1467" s="11" t="s">
        <v>36</v>
      </c>
      <c r="AX1467" s="11" t="s">
        <v>73</v>
      </c>
      <c r="AY1467" s="215" t="s">
        <v>150</v>
      </c>
    </row>
    <row r="1468" spans="2:65" s="12" customFormat="1" ht="13.5">
      <c r="B1468" s="216"/>
      <c r="C1468" s="217"/>
      <c r="D1468" s="206" t="s">
        <v>160</v>
      </c>
      <c r="E1468" s="218" t="s">
        <v>23</v>
      </c>
      <c r="F1468" s="219" t="s">
        <v>163</v>
      </c>
      <c r="G1468" s="217"/>
      <c r="H1468" s="220">
        <v>765.202</v>
      </c>
      <c r="I1468" s="221"/>
      <c r="J1468" s="217"/>
      <c r="K1468" s="217"/>
      <c r="L1468" s="222"/>
      <c r="M1468" s="223"/>
      <c r="N1468" s="224"/>
      <c r="O1468" s="224"/>
      <c r="P1468" s="224"/>
      <c r="Q1468" s="224"/>
      <c r="R1468" s="224"/>
      <c r="S1468" s="224"/>
      <c r="T1468" s="225"/>
      <c r="AT1468" s="226" t="s">
        <v>160</v>
      </c>
      <c r="AU1468" s="226" t="s">
        <v>158</v>
      </c>
      <c r="AV1468" s="12" t="s">
        <v>157</v>
      </c>
      <c r="AW1468" s="12" t="s">
        <v>36</v>
      </c>
      <c r="AX1468" s="12" t="s">
        <v>78</v>
      </c>
      <c r="AY1468" s="226" t="s">
        <v>150</v>
      </c>
    </row>
    <row r="1469" spans="2:65" s="1" customFormat="1" ht="25.5" customHeight="1">
      <c r="B1469" s="42"/>
      <c r="C1469" s="192" t="s">
        <v>2876</v>
      </c>
      <c r="D1469" s="192" t="s">
        <v>152</v>
      </c>
      <c r="E1469" s="193" t="s">
        <v>2877</v>
      </c>
      <c r="F1469" s="194" t="s">
        <v>2878</v>
      </c>
      <c r="G1469" s="195" t="s">
        <v>172</v>
      </c>
      <c r="H1469" s="196">
        <v>126.19</v>
      </c>
      <c r="I1469" s="197"/>
      <c r="J1469" s="198">
        <f>ROUND(I1469*H1469,2)</f>
        <v>0</v>
      </c>
      <c r="K1469" s="194" t="s">
        <v>156</v>
      </c>
      <c r="L1469" s="62"/>
      <c r="M1469" s="199" t="s">
        <v>23</v>
      </c>
      <c r="N1469" s="200" t="s">
        <v>45</v>
      </c>
      <c r="O1469" s="43"/>
      <c r="P1469" s="201">
        <f>O1469*H1469</f>
        <v>0</v>
      </c>
      <c r="Q1469" s="201">
        <v>2.0000000000000001E-4</v>
      </c>
      <c r="R1469" s="201">
        <f>Q1469*H1469</f>
        <v>2.5238E-2</v>
      </c>
      <c r="S1469" s="201">
        <v>0</v>
      </c>
      <c r="T1469" s="202">
        <f>S1469*H1469</f>
        <v>0</v>
      </c>
      <c r="AR1469" s="24" t="s">
        <v>234</v>
      </c>
      <c r="AT1469" s="24" t="s">
        <v>152</v>
      </c>
      <c r="AU1469" s="24" t="s">
        <v>158</v>
      </c>
      <c r="AY1469" s="24" t="s">
        <v>150</v>
      </c>
      <c r="BE1469" s="203">
        <f>IF(N1469="základní",J1469,0)</f>
        <v>0</v>
      </c>
      <c r="BF1469" s="203">
        <f>IF(N1469="snížená",J1469,0)</f>
        <v>0</v>
      </c>
      <c r="BG1469" s="203">
        <f>IF(N1469="zákl. přenesená",J1469,0)</f>
        <v>0</v>
      </c>
      <c r="BH1469" s="203">
        <f>IF(N1469="sníž. přenesená",J1469,0)</f>
        <v>0</v>
      </c>
      <c r="BI1469" s="203">
        <f>IF(N1469="nulová",J1469,0)</f>
        <v>0</v>
      </c>
      <c r="BJ1469" s="24" t="s">
        <v>158</v>
      </c>
      <c r="BK1469" s="203">
        <f>ROUND(I1469*H1469,2)</f>
        <v>0</v>
      </c>
      <c r="BL1469" s="24" t="s">
        <v>234</v>
      </c>
      <c r="BM1469" s="24" t="s">
        <v>2879</v>
      </c>
    </row>
    <row r="1470" spans="2:65" s="11" customFormat="1" ht="27">
      <c r="B1470" s="204"/>
      <c r="C1470" s="205"/>
      <c r="D1470" s="206" t="s">
        <v>160</v>
      </c>
      <c r="E1470" s="207" t="s">
        <v>23</v>
      </c>
      <c r="F1470" s="208" t="s">
        <v>2880</v>
      </c>
      <c r="G1470" s="205"/>
      <c r="H1470" s="209">
        <v>126.19</v>
      </c>
      <c r="I1470" s="210"/>
      <c r="J1470" s="205"/>
      <c r="K1470" s="205"/>
      <c r="L1470" s="211"/>
      <c r="M1470" s="212"/>
      <c r="N1470" s="213"/>
      <c r="O1470" s="213"/>
      <c r="P1470" s="213"/>
      <c r="Q1470" s="213"/>
      <c r="R1470" s="213"/>
      <c r="S1470" s="213"/>
      <c r="T1470" s="214"/>
      <c r="AT1470" s="215" t="s">
        <v>160</v>
      </c>
      <c r="AU1470" s="215" t="s">
        <v>158</v>
      </c>
      <c r="AV1470" s="11" t="s">
        <v>158</v>
      </c>
      <c r="AW1470" s="11" t="s">
        <v>36</v>
      </c>
      <c r="AX1470" s="11" t="s">
        <v>78</v>
      </c>
      <c r="AY1470" s="215" t="s">
        <v>150</v>
      </c>
    </row>
    <row r="1471" spans="2:65" s="1" customFormat="1" ht="25.5" customHeight="1">
      <c r="B1471" s="42"/>
      <c r="C1471" s="192" t="s">
        <v>2881</v>
      </c>
      <c r="D1471" s="192" t="s">
        <v>152</v>
      </c>
      <c r="E1471" s="193" t="s">
        <v>2882</v>
      </c>
      <c r="F1471" s="194" t="s">
        <v>2883</v>
      </c>
      <c r="G1471" s="195" t="s">
        <v>172</v>
      </c>
      <c r="H1471" s="196">
        <v>765.202</v>
      </c>
      <c r="I1471" s="197"/>
      <c r="J1471" s="198">
        <f>ROUND(I1471*H1471,2)</f>
        <v>0</v>
      </c>
      <c r="K1471" s="194" t="s">
        <v>156</v>
      </c>
      <c r="L1471" s="62"/>
      <c r="M1471" s="199" t="s">
        <v>23</v>
      </c>
      <c r="N1471" s="200" t="s">
        <v>45</v>
      </c>
      <c r="O1471" s="43"/>
      <c r="P1471" s="201">
        <f>O1471*H1471</f>
        <v>0</v>
      </c>
      <c r="Q1471" s="201">
        <v>2.9E-4</v>
      </c>
      <c r="R1471" s="201">
        <f>Q1471*H1471</f>
        <v>0.22190857999999999</v>
      </c>
      <c r="S1471" s="201">
        <v>0</v>
      </c>
      <c r="T1471" s="202">
        <f>S1471*H1471</f>
        <v>0</v>
      </c>
      <c r="AR1471" s="24" t="s">
        <v>234</v>
      </c>
      <c r="AT1471" s="24" t="s">
        <v>152</v>
      </c>
      <c r="AU1471" s="24" t="s">
        <v>158</v>
      </c>
      <c r="AY1471" s="24" t="s">
        <v>150</v>
      </c>
      <c r="BE1471" s="203">
        <f>IF(N1471="základní",J1471,0)</f>
        <v>0</v>
      </c>
      <c r="BF1471" s="203">
        <f>IF(N1471="snížená",J1471,0)</f>
        <v>0</v>
      </c>
      <c r="BG1471" s="203">
        <f>IF(N1471="zákl. přenesená",J1471,0)</f>
        <v>0</v>
      </c>
      <c r="BH1471" s="203">
        <f>IF(N1471="sníž. přenesená",J1471,0)</f>
        <v>0</v>
      </c>
      <c r="BI1471" s="203">
        <f>IF(N1471="nulová",J1471,0)</f>
        <v>0</v>
      </c>
      <c r="BJ1471" s="24" t="s">
        <v>158</v>
      </c>
      <c r="BK1471" s="203">
        <f>ROUND(I1471*H1471,2)</f>
        <v>0</v>
      </c>
      <c r="BL1471" s="24" t="s">
        <v>234</v>
      </c>
      <c r="BM1471" s="24" t="s">
        <v>2884</v>
      </c>
    </row>
    <row r="1472" spans="2:65" s="11" customFormat="1" ht="13.5">
      <c r="B1472" s="204"/>
      <c r="C1472" s="205"/>
      <c r="D1472" s="206" t="s">
        <v>160</v>
      </c>
      <c r="E1472" s="207" t="s">
        <v>23</v>
      </c>
      <c r="F1472" s="208" t="s">
        <v>2885</v>
      </c>
      <c r="G1472" s="205"/>
      <c r="H1472" s="209">
        <v>765.202</v>
      </c>
      <c r="I1472" s="210"/>
      <c r="J1472" s="205"/>
      <c r="K1472" s="205"/>
      <c r="L1472" s="211"/>
      <c r="M1472" s="212"/>
      <c r="N1472" s="213"/>
      <c r="O1472" s="213"/>
      <c r="P1472" s="213"/>
      <c r="Q1472" s="213"/>
      <c r="R1472" s="213"/>
      <c r="S1472" s="213"/>
      <c r="T1472" s="214"/>
      <c r="AT1472" s="215" t="s">
        <v>160</v>
      </c>
      <c r="AU1472" s="215" t="s">
        <v>158</v>
      </c>
      <c r="AV1472" s="11" t="s">
        <v>158</v>
      </c>
      <c r="AW1472" s="11" t="s">
        <v>36</v>
      </c>
      <c r="AX1472" s="11" t="s">
        <v>78</v>
      </c>
      <c r="AY1472" s="215" t="s">
        <v>150</v>
      </c>
    </row>
    <row r="1473" spans="2:65" s="1" customFormat="1" ht="25.5" customHeight="1">
      <c r="B1473" s="42"/>
      <c r="C1473" s="192" t="s">
        <v>2886</v>
      </c>
      <c r="D1473" s="192" t="s">
        <v>152</v>
      </c>
      <c r="E1473" s="193" t="s">
        <v>2887</v>
      </c>
      <c r="F1473" s="194" t="s">
        <v>2888</v>
      </c>
      <c r="G1473" s="195" t="s">
        <v>172</v>
      </c>
      <c r="H1473" s="196">
        <v>126.19</v>
      </c>
      <c r="I1473" s="197"/>
      <c r="J1473" s="198">
        <f>ROUND(I1473*H1473,2)</f>
        <v>0</v>
      </c>
      <c r="K1473" s="194" t="s">
        <v>156</v>
      </c>
      <c r="L1473" s="62"/>
      <c r="M1473" s="199" t="s">
        <v>23</v>
      </c>
      <c r="N1473" s="200" t="s">
        <v>45</v>
      </c>
      <c r="O1473" s="43"/>
      <c r="P1473" s="201">
        <f>O1473*H1473</f>
        <v>0</v>
      </c>
      <c r="Q1473" s="201">
        <v>2.9E-4</v>
      </c>
      <c r="R1473" s="201">
        <f>Q1473*H1473</f>
        <v>3.6595099999999998E-2</v>
      </c>
      <c r="S1473" s="201">
        <v>0</v>
      </c>
      <c r="T1473" s="202">
        <f>S1473*H1473</f>
        <v>0</v>
      </c>
      <c r="AR1473" s="24" t="s">
        <v>234</v>
      </c>
      <c r="AT1473" s="24" t="s">
        <v>152</v>
      </c>
      <c r="AU1473" s="24" t="s">
        <v>158</v>
      </c>
      <c r="AY1473" s="24" t="s">
        <v>150</v>
      </c>
      <c r="BE1473" s="203">
        <f>IF(N1473="základní",J1473,0)</f>
        <v>0</v>
      </c>
      <c r="BF1473" s="203">
        <f>IF(N1473="snížená",J1473,0)</f>
        <v>0</v>
      </c>
      <c r="BG1473" s="203">
        <f>IF(N1473="zákl. přenesená",J1473,0)</f>
        <v>0</v>
      </c>
      <c r="BH1473" s="203">
        <f>IF(N1473="sníž. přenesená",J1473,0)</f>
        <v>0</v>
      </c>
      <c r="BI1473" s="203">
        <f>IF(N1473="nulová",J1473,0)</f>
        <v>0</v>
      </c>
      <c r="BJ1473" s="24" t="s">
        <v>158</v>
      </c>
      <c r="BK1473" s="203">
        <f>ROUND(I1473*H1473,2)</f>
        <v>0</v>
      </c>
      <c r="BL1473" s="24" t="s">
        <v>234</v>
      </c>
      <c r="BM1473" s="24" t="s">
        <v>2889</v>
      </c>
    </row>
    <row r="1474" spans="2:65" s="11" customFormat="1" ht="13.5">
      <c r="B1474" s="204"/>
      <c r="C1474" s="205"/>
      <c r="D1474" s="206" t="s">
        <v>160</v>
      </c>
      <c r="E1474" s="207" t="s">
        <v>23</v>
      </c>
      <c r="F1474" s="208" t="s">
        <v>2890</v>
      </c>
      <c r="G1474" s="205"/>
      <c r="H1474" s="209">
        <v>126.19</v>
      </c>
      <c r="I1474" s="210"/>
      <c r="J1474" s="205"/>
      <c r="K1474" s="205"/>
      <c r="L1474" s="211"/>
      <c r="M1474" s="212"/>
      <c r="N1474" s="213"/>
      <c r="O1474" s="213"/>
      <c r="P1474" s="213"/>
      <c r="Q1474" s="213"/>
      <c r="R1474" s="213"/>
      <c r="S1474" s="213"/>
      <c r="T1474" s="214"/>
      <c r="AT1474" s="215" t="s">
        <v>160</v>
      </c>
      <c r="AU1474" s="215" t="s">
        <v>158</v>
      </c>
      <c r="AV1474" s="11" t="s">
        <v>158</v>
      </c>
      <c r="AW1474" s="11" t="s">
        <v>36</v>
      </c>
      <c r="AX1474" s="11" t="s">
        <v>78</v>
      </c>
      <c r="AY1474" s="215" t="s">
        <v>150</v>
      </c>
    </row>
    <row r="1475" spans="2:65" s="1" customFormat="1" ht="16.5" customHeight="1">
      <c r="B1475" s="42"/>
      <c r="C1475" s="192" t="s">
        <v>2891</v>
      </c>
      <c r="D1475" s="192" t="s">
        <v>152</v>
      </c>
      <c r="E1475" s="193" t="s">
        <v>2892</v>
      </c>
      <c r="F1475" s="194" t="s">
        <v>2893</v>
      </c>
      <c r="G1475" s="195" t="s">
        <v>172</v>
      </c>
      <c r="H1475" s="196">
        <v>5.52</v>
      </c>
      <c r="I1475" s="197"/>
      <c r="J1475" s="198">
        <f>ROUND(I1475*H1475,2)</f>
        <v>0</v>
      </c>
      <c r="K1475" s="194" t="s">
        <v>156</v>
      </c>
      <c r="L1475" s="62"/>
      <c r="M1475" s="199" t="s">
        <v>23</v>
      </c>
      <c r="N1475" s="200" t="s">
        <v>45</v>
      </c>
      <c r="O1475" s="43"/>
      <c r="P1475" s="201">
        <f>O1475*H1475</f>
        <v>0</v>
      </c>
      <c r="Q1475" s="201">
        <v>8.9300000000000004E-3</v>
      </c>
      <c r="R1475" s="201">
        <f>Q1475*H1475</f>
        <v>4.92936E-2</v>
      </c>
      <c r="S1475" s="201">
        <v>0</v>
      </c>
      <c r="T1475" s="202">
        <f>S1475*H1475</f>
        <v>0</v>
      </c>
      <c r="AR1475" s="24" t="s">
        <v>234</v>
      </c>
      <c r="AT1475" s="24" t="s">
        <v>152</v>
      </c>
      <c r="AU1475" s="24" t="s">
        <v>158</v>
      </c>
      <c r="AY1475" s="24" t="s">
        <v>150</v>
      </c>
      <c r="BE1475" s="203">
        <f>IF(N1475="základní",J1475,0)</f>
        <v>0</v>
      </c>
      <c r="BF1475" s="203">
        <f>IF(N1475="snížená",J1475,0)</f>
        <v>0</v>
      </c>
      <c r="BG1475" s="203">
        <f>IF(N1475="zákl. přenesená",J1475,0)</f>
        <v>0</v>
      </c>
      <c r="BH1475" s="203">
        <f>IF(N1475="sníž. přenesená",J1475,0)</f>
        <v>0</v>
      </c>
      <c r="BI1475" s="203">
        <f>IF(N1475="nulová",J1475,0)</f>
        <v>0</v>
      </c>
      <c r="BJ1475" s="24" t="s">
        <v>158</v>
      </c>
      <c r="BK1475" s="203">
        <f>ROUND(I1475*H1475,2)</f>
        <v>0</v>
      </c>
      <c r="BL1475" s="24" t="s">
        <v>234</v>
      </c>
      <c r="BM1475" s="24" t="s">
        <v>2894</v>
      </c>
    </row>
    <row r="1476" spans="2:65" s="11" customFormat="1" ht="13.5">
      <c r="B1476" s="204"/>
      <c r="C1476" s="205"/>
      <c r="D1476" s="206" t="s">
        <v>160</v>
      </c>
      <c r="E1476" s="207" t="s">
        <v>23</v>
      </c>
      <c r="F1476" s="208" t="s">
        <v>2895</v>
      </c>
      <c r="G1476" s="205"/>
      <c r="H1476" s="209">
        <v>5.52</v>
      </c>
      <c r="I1476" s="210"/>
      <c r="J1476" s="205"/>
      <c r="K1476" s="205"/>
      <c r="L1476" s="211"/>
      <c r="M1476" s="212"/>
      <c r="N1476" s="213"/>
      <c r="O1476" s="213"/>
      <c r="P1476" s="213"/>
      <c r="Q1476" s="213"/>
      <c r="R1476" s="213"/>
      <c r="S1476" s="213"/>
      <c r="T1476" s="214"/>
      <c r="AT1476" s="215" t="s">
        <v>160</v>
      </c>
      <c r="AU1476" s="215" t="s">
        <v>158</v>
      </c>
      <c r="AV1476" s="11" t="s">
        <v>158</v>
      </c>
      <c r="AW1476" s="11" t="s">
        <v>36</v>
      </c>
      <c r="AX1476" s="11" t="s">
        <v>78</v>
      </c>
      <c r="AY1476" s="215" t="s">
        <v>150</v>
      </c>
    </row>
    <row r="1477" spans="2:65" s="1" customFormat="1" ht="25.5" customHeight="1">
      <c r="B1477" s="42"/>
      <c r="C1477" s="192" t="s">
        <v>2896</v>
      </c>
      <c r="D1477" s="192" t="s">
        <v>152</v>
      </c>
      <c r="E1477" s="193" t="s">
        <v>2897</v>
      </c>
      <c r="F1477" s="194" t="s">
        <v>2898</v>
      </c>
      <c r="G1477" s="195" t="s">
        <v>277</v>
      </c>
      <c r="H1477" s="196">
        <v>4</v>
      </c>
      <c r="I1477" s="197"/>
      <c r="J1477" s="198">
        <f>ROUND(I1477*H1477,2)</f>
        <v>0</v>
      </c>
      <c r="K1477" s="194" t="s">
        <v>156</v>
      </c>
      <c r="L1477" s="62"/>
      <c r="M1477" s="199" t="s">
        <v>23</v>
      </c>
      <c r="N1477" s="200" t="s">
        <v>45</v>
      </c>
      <c r="O1477" s="43"/>
      <c r="P1477" s="201">
        <f>O1477*H1477</f>
        <v>0</v>
      </c>
      <c r="Q1477" s="201">
        <v>0</v>
      </c>
      <c r="R1477" s="201">
        <f>Q1477*H1477</f>
        <v>0</v>
      </c>
      <c r="S1477" s="201">
        <v>0</v>
      </c>
      <c r="T1477" s="202">
        <f>S1477*H1477</f>
        <v>0</v>
      </c>
      <c r="AR1477" s="24" t="s">
        <v>234</v>
      </c>
      <c r="AT1477" s="24" t="s">
        <v>152</v>
      </c>
      <c r="AU1477" s="24" t="s">
        <v>158</v>
      </c>
      <c r="AY1477" s="24" t="s">
        <v>150</v>
      </c>
      <c r="BE1477" s="203">
        <f>IF(N1477="základní",J1477,0)</f>
        <v>0</v>
      </c>
      <c r="BF1477" s="203">
        <f>IF(N1477="snížená",J1477,0)</f>
        <v>0</v>
      </c>
      <c r="BG1477" s="203">
        <f>IF(N1477="zákl. přenesená",J1477,0)</f>
        <v>0</v>
      </c>
      <c r="BH1477" s="203">
        <f>IF(N1477="sníž. přenesená",J1477,0)</f>
        <v>0</v>
      </c>
      <c r="BI1477" s="203">
        <f>IF(N1477="nulová",J1477,0)</f>
        <v>0</v>
      </c>
      <c r="BJ1477" s="24" t="s">
        <v>158</v>
      </c>
      <c r="BK1477" s="203">
        <f>ROUND(I1477*H1477,2)</f>
        <v>0</v>
      </c>
      <c r="BL1477" s="24" t="s">
        <v>234</v>
      </c>
      <c r="BM1477" s="24" t="s">
        <v>2899</v>
      </c>
    </row>
    <row r="1478" spans="2:65" s="1" customFormat="1" ht="25.5" customHeight="1">
      <c r="B1478" s="42"/>
      <c r="C1478" s="192" t="s">
        <v>2900</v>
      </c>
      <c r="D1478" s="192" t="s">
        <v>152</v>
      </c>
      <c r="E1478" s="193" t="s">
        <v>2901</v>
      </c>
      <c r="F1478" s="194" t="s">
        <v>2902</v>
      </c>
      <c r="G1478" s="195" t="s">
        <v>172</v>
      </c>
      <c r="H1478" s="196">
        <v>20</v>
      </c>
      <c r="I1478" s="197"/>
      <c r="J1478" s="198">
        <f>ROUND(I1478*H1478,2)</f>
        <v>0</v>
      </c>
      <c r="K1478" s="194" t="s">
        <v>156</v>
      </c>
      <c r="L1478" s="62"/>
      <c r="M1478" s="199" t="s">
        <v>23</v>
      </c>
      <c r="N1478" s="200" t="s">
        <v>45</v>
      </c>
      <c r="O1478" s="43"/>
      <c r="P1478" s="201">
        <f>O1478*H1478</f>
        <v>0</v>
      </c>
      <c r="Q1478" s="201">
        <v>2.5999999999999998E-4</v>
      </c>
      <c r="R1478" s="201">
        <f>Q1478*H1478</f>
        <v>5.1999999999999998E-3</v>
      </c>
      <c r="S1478" s="201">
        <v>0</v>
      </c>
      <c r="T1478" s="202">
        <f>S1478*H1478</f>
        <v>0</v>
      </c>
      <c r="AR1478" s="24" t="s">
        <v>234</v>
      </c>
      <c r="AT1478" s="24" t="s">
        <v>152</v>
      </c>
      <c r="AU1478" s="24" t="s">
        <v>158</v>
      </c>
      <c r="AY1478" s="24" t="s">
        <v>150</v>
      </c>
      <c r="BE1478" s="203">
        <f>IF(N1478="základní",J1478,0)</f>
        <v>0</v>
      </c>
      <c r="BF1478" s="203">
        <f>IF(N1478="snížená",J1478,0)</f>
        <v>0</v>
      </c>
      <c r="BG1478" s="203">
        <f>IF(N1478="zákl. přenesená",J1478,0)</f>
        <v>0</v>
      </c>
      <c r="BH1478" s="203">
        <f>IF(N1478="sníž. přenesená",J1478,0)</f>
        <v>0</v>
      </c>
      <c r="BI1478" s="203">
        <f>IF(N1478="nulová",J1478,0)</f>
        <v>0</v>
      </c>
      <c r="BJ1478" s="24" t="s">
        <v>158</v>
      </c>
      <c r="BK1478" s="203">
        <f>ROUND(I1478*H1478,2)</f>
        <v>0</v>
      </c>
      <c r="BL1478" s="24" t="s">
        <v>234</v>
      </c>
      <c r="BM1478" s="24" t="s">
        <v>2903</v>
      </c>
    </row>
    <row r="1479" spans="2:65" s="11" customFormat="1" ht="13.5">
      <c r="B1479" s="204"/>
      <c r="C1479" s="205"/>
      <c r="D1479" s="206" t="s">
        <v>160</v>
      </c>
      <c r="E1479" s="207" t="s">
        <v>23</v>
      </c>
      <c r="F1479" s="208" t="s">
        <v>2904</v>
      </c>
      <c r="G1479" s="205"/>
      <c r="H1479" s="209">
        <v>20</v>
      </c>
      <c r="I1479" s="210"/>
      <c r="J1479" s="205"/>
      <c r="K1479" s="205"/>
      <c r="L1479" s="211"/>
      <c r="M1479" s="212"/>
      <c r="N1479" s="213"/>
      <c r="O1479" s="213"/>
      <c r="P1479" s="213"/>
      <c r="Q1479" s="213"/>
      <c r="R1479" s="213"/>
      <c r="S1479" s="213"/>
      <c r="T1479" s="214"/>
      <c r="AT1479" s="215" t="s">
        <v>160</v>
      </c>
      <c r="AU1479" s="215" t="s">
        <v>158</v>
      </c>
      <c r="AV1479" s="11" t="s">
        <v>158</v>
      </c>
      <c r="AW1479" s="11" t="s">
        <v>36</v>
      </c>
      <c r="AX1479" s="11" t="s">
        <v>78</v>
      </c>
      <c r="AY1479" s="215" t="s">
        <v>150</v>
      </c>
    </row>
    <row r="1480" spans="2:65" s="10" customFormat="1" ht="37.35" customHeight="1">
      <c r="B1480" s="176"/>
      <c r="C1480" s="177"/>
      <c r="D1480" s="178" t="s">
        <v>72</v>
      </c>
      <c r="E1480" s="179" t="s">
        <v>228</v>
      </c>
      <c r="F1480" s="179" t="s">
        <v>2905</v>
      </c>
      <c r="G1480" s="177"/>
      <c r="H1480" s="177"/>
      <c r="I1480" s="180"/>
      <c r="J1480" s="181">
        <f>BK1480</f>
        <v>0</v>
      </c>
      <c r="K1480" s="177"/>
      <c r="L1480" s="182"/>
      <c r="M1480" s="183"/>
      <c r="N1480" s="184"/>
      <c r="O1480" s="184"/>
      <c r="P1480" s="185">
        <f>P1481+P1486</f>
        <v>0</v>
      </c>
      <c r="Q1480" s="184"/>
      <c r="R1480" s="185">
        <f>R1481+R1486</f>
        <v>0.20550000000000002</v>
      </c>
      <c r="S1480" s="184"/>
      <c r="T1480" s="186">
        <f>T1481+T1486</f>
        <v>0</v>
      </c>
      <c r="AR1480" s="187" t="s">
        <v>169</v>
      </c>
      <c r="AT1480" s="188" t="s">
        <v>72</v>
      </c>
      <c r="AU1480" s="188" t="s">
        <v>73</v>
      </c>
      <c r="AY1480" s="187" t="s">
        <v>150</v>
      </c>
      <c r="BK1480" s="189">
        <f>BK1481+BK1486</f>
        <v>0</v>
      </c>
    </row>
    <row r="1481" spans="2:65" s="10" customFormat="1" ht="19.899999999999999" customHeight="1">
      <c r="B1481" s="176"/>
      <c r="C1481" s="177"/>
      <c r="D1481" s="178" t="s">
        <v>72</v>
      </c>
      <c r="E1481" s="190" t="s">
        <v>2906</v>
      </c>
      <c r="F1481" s="190" t="s">
        <v>2907</v>
      </c>
      <c r="G1481" s="177"/>
      <c r="H1481" s="177"/>
      <c r="I1481" s="180"/>
      <c r="J1481" s="191">
        <f>BK1481</f>
        <v>0</v>
      </c>
      <c r="K1481" s="177"/>
      <c r="L1481" s="182"/>
      <c r="M1481" s="183"/>
      <c r="N1481" s="184"/>
      <c r="O1481" s="184"/>
      <c r="P1481" s="185">
        <f>SUM(P1482:P1485)</f>
        <v>0</v>
      </c>
      <c r="Q1481" s="184"/>
      <c r="R1481" s="185">
        <f>SUM(R1482:R1485)</f>
        <v>0</v>
      </c>
      <c r="S1481" s="184"/>
      <c r="T1481" s="186">
        <f>SUM(T1482:T1485)</f>
        <v>0</v>
      </c>
      <c r="AR1481" s="187" t="s">
        <v>169</v>
      </c>
      <c r="AT1481" s="188" t="s">
        <v>72</v>
      </c>
      <c r="AU1481" s="188" t="s">
        <v>78</v>
      </c>
      <c r="AY1481" s="187" t="s">
        <v>150</v>
      </c>
      <c r="BK1481" s="189">
        <f>SUM(BK1482:BK1485)</f>
        <v>0</v>
      </c>
    </row>
    <row r="1482" spans="2:65" s="1" customFormat="1" ht="38.25" customHeight="1">
      <c r="B1482" s="42"/>
      <c r="C1482" s="192" t="s">
        <v>2908</v>
      </c>
      <c r="D1482" s="192" t="s">
        <v>152</v>
      </c>
      <c r="E1482" s="193" t="s">
        <v>2909</v>
      </c>
      <c r="F1482" s="194" t="s">
        <v>2910</v>
      </c>
      <c r="G1482" s="195" t="s">
        <v>277</v>
      </c>
      <c r="H1482" s="196">
        <v>1</v>
      </c>
      <c r="I1482" s="197"/>
      <c r="J1482" s="198">
        <f>ROUND(I1482*H1482,2)</f>
        <v>0</v>
      </c>
      <c r="K1482" s="194" t="s">
        <v>23</v>
      </c>
      <c r="L1482" s="62"/>
      <c r="M1482" s="199" t="s">
        <v>23</v>
      </c>
      <c r="N1482" s="200" t="s">
        <v>45</v>
      </c>
      <c r="O1482" s="43"/>
      <c r="P1482" s="201">
        <f>O1482*H1482</f>
        <v>0</v>
      </c>
      <c r="Q1482" s="201">
        <v>0</v>
      </c>
      <c r="R1482" s="201">
        <f>Q1482*H1482</f>
        <v>0</v>
      </c>
      <c r="S1482" s="201">
        <v>0</v>
      </c>
      <c r="T1482" s="202">
        <f>S1482*H1482</f>
        <v>0</v>
      </c>
      <c r="AR1482" s="24" t="s">
        <v>559</v>
      </c>
      <c r="AT1482" s="24" t="s">
        <v>152</v>
      </c>
      <c r="AU1482" s="24" t="s">
        <v>158</v>
      </c>
      <c r="AY1482" s="24" t="s">
        <v>150</v>
      </c>
      <c r="BE1482" s="203">
        <f>IF(N1482="základní",J1482,0)</f>
        <v>0</v>
      </c>
      <c r="BF1482" s="203">
        <f>IF(N1482="snížená",J1482,0)</f>
        <v>0</v>
      </c>
      <c r="BG1482" s="203">
        <f>IF(N1482="zákl. přenesená",J1482,0)</f>
        <v>0</v>
      </c>
      <c r="BH1482" s="203">
        <f>IF(N1482="sníž. přenesená",J1482,0)</f>
        <v>0</v>
      </c>
      <c r="BI1482" s="203">
        <f>IF(N1482="nulová",J1482,0)</f>
        <v>0</v>
      </c>
      <c r="BJ1482" s="24" t="s">
        <v>158</v>
      </c>
      <c r="BK1482" s="203">
        <f>ROUND(I1482*H1482,2)</f>
        <v>0</v>
      </c>
      <c r="BL1482" s="24" t="s">
        <v>559</v>
      </c>
      <c r="BM1482" s="24" t="s">
        <v>2911</v>
      </c>
    </row>
    <row r="1483" spans="2:65" s="1" customFormat="1" ht="25.5" customHeight="1">
      <c r="B1483" s="42"/>
      <c r="C1483" s="192" t="s">
        <v>2912</v>
      </c>
      <c r="D1483" s="192" t="s">
        <v>152</v>
      </c>
      <c r="E1483" s="193" t="s">
        <v>2913</v>
      </c>
      <c r="F1483" s="194" t="s">
        <v>2914</v>
      </c>
      <c r="G1483" s="195" t="s">
        <v>1715</v>
      </c>
      <c r="H1483" s="196">
        <v>1</v>
      </c>
      <c r="I1483" s="197"/>
      <c r="J1483" s="198">
        <f>ROUND(I1483*H1483,2)</f>
        <v>0</v>
      </c>
      <c r="K1483" s="194" t="s">
        <v>23</v>
      </c>
      <c r="L1483" s="62"/>
      <c r="M1483" s="199" t="s">
        <v>23</v>
      </c>
      <c r="N1483" s="200" t="s">
        <v>45</v>
      </c>
      <c r="O1483" s="43"/>
      <c r="P1483" s="201">
        <f>O1483*H1483</f>
        <v>0</v>
      </c>
      <c r="Q1483" s="201">
        <v>0</v>
      </c>
      <c r="R1483" s="201">
        <f>Q1483*H1483</f>
        <v>0</v>
      </c>
      <c r="S1483" s="201">
        <v>0</v>
      </c>
      <c r="T1483" s="202">
        <f>S1483*H1483</f>
        <v>0</v>
      </c>
      <c r="AR1483" s="24" t="s">
        <v>559</v>
      </c>
      <c r="AT1483" s="24" t="s">
        <v>152</v>
      </c>
      <c r="AU1483" s="24" t="s">
        <v>158</v>
      </c>
      <c r="AY1483" s="24" t="s">
        <v>150</v>
      </c>
      <c r="BE1483" s="203">
        <f>IF(N1483="základní",J1483,0)</f>
        <v>0</v>
      </c>
      <c r="BF1483" s="203">
        <f>IF(N1483="snížená",J1483,0)</f>
        <v>0</v>
      </c>
      <c r="BG1483" s="203">
        <f>IF(N1483="zákl. přenesená",J1483,0)</f>
        <v>0</v>
      </c>
      <c r="BH1483" s="203">
        <f>IF(N1483="sníž. přenesená",J1483,0)</f>
        <v>0</v>
      </c>
      <c r="BI1483" s="203">
        <f>IF(N1483="nulová",J1483,0)</f>
        <v>0</v>
      </c>
      <c r="BJ1483" s="24" t="s">
        <v>158</v>
      </c>
      <c r="BK1483" s="203">
        <f>ROUND(I1483*H1483,2)</f>
        <v>0</v>
      </c>
      <c r="BL1483" s="24" t="s">
        <v>559</v>
      </c>
      <c r="BM1483" s="24" t="s">
        <v>2915</v>
      </c>
    </row>
    <row r="1484" spans="2:65" s="1" customFormat="1" ht="16.5" customHeight="1">
      <c r="B1484" s="42"/>
      <c r="C1484" s="192" t="s">
        <v>2916</v>
      </c>
      <c r="D1484" s="192" t="s">
        <v>152</v>
      </c>
      <c r="E1484" s="193" t="s">
        <v>2917</v>
      </c>
      <c r="F1484" s="194" t="s">
        <v>2918</v>
      </c>
      <c r="G1484" s="195" t="s">
        <v>277</v>
      </c>
      <c r="H1484" s="196">
        <v>8</v>
      </c>
      <c r="I1484" s="197"/>
      <c r="J1484" s="198">
        <f>ROUND(I1484*H1484,2)</f>
        <v>0</v>
      </c>
      <c r="K1484" s="194" t="s">
        <v>23</v>
      </c>
      <c r="L1484" s="62"/>
      <c r="M1484" s="199" t="s">
        <v>23</v>
      </c>
      <c r="N1484" s="200" t="s">
        <v>45</v>
      </c>
      <c r="O1484" s="43"/>
      <c r="P1484" s="201">
        <f>O1484*H1484</f>
        <v>0</v>
      </c>
      <c r="Q1484" s="201">
        <v>0</v>
      </c>
      <c r="R1484" s="201">
        <f>Q1484*H1484</f>
        <v>0</v>
      </c>
      <c r="S1484" s="201">
        <v>0</v>
      </c>
      <c r="T1484" s="202">
        <f>S1484*H1484</f>
        <v>0</v>
      </c>
      <c r="AR1484" s="24" t="s">
        <v>559</v>
      </c>
      <c r="AT1484" s="24" t="s">
        <v>152</v>
      </c>
      <c r="AU1484" s="24" t="s">
        <v>158</v>
      </c>
      <c r="AY1484" s="24" t="s">
        <v>150</v>
      </c>
      <c r="BE1484" s="203">
        <f>IF(N1484="základní",J1484,0)</f>
        <v>0</v>
      </c>
      <c r="BF1484" s="203">
        <f>IF(N1484="snížená",J1484,0)</f>
        <v>0</v>
      </c>
      <c r="BG1484" s="203">
        <f>IF(N1484="zákl. přenesená",J1484,0)</f>
        <v>0</v>
      </c>
      <c r="BH1484" s="203">
        <f>IF(N1484="sníž. přenesená",J1484,0)</f>
        <v>0</v>
      </c>
      <c r="BI1484" s="203">
        <f>IF(N1484="nulová",J1484,0)</f>
        <v>0</v>
      </c>
      <c r="BJ1484" s="24" t="s">
        <v>158</v>
      </c>
      <c r="BK1484" s="203">
        <f>ROUND(I1484*H1484,2)</f>
        <v>0</v>
      </c>
      <c r="BL1484" s="24" t="s">
        <v>559</v>
      </c>
      <c r="BM1484" s="24" t="s">
        <v>2919</v>
      </c>
    </row>
    <row r="1485" spans="2:65" s="1" customFormat="1" ht="25.5" customHeight="1">
      <c r="B1485" s="42"/>
      <c r="C1485" s="192" t="s">
        <v>2920</v>
      </c>
      <c r="D1485" s="192" t="s">
        <v>152</v>
      </c>
      <c r="E1485" s="193" t="s">
        <v>2921</v>
      </c>
      <c r="F1485" s="194" t="s">
        <v>2922</v>
      </c>
      <c r="G1485" s="195" t="s">
        <v>1715</v>
      </c>
      <c r="H1485" s="196">
        <v>1</v>
      </c>
      <c r="I1485" s="197"/>
      <c r="J1485" s="198">
        <f>ROUND(I1485*H1485,2)</f>
        <v>0</v>
      </c>
      <c r="K1485" s="194" t="s">
        <v>23</v>
      </c>
      <c r="L1485" s="62"/>
      <c r="M1485" s="199" t="s">
        <v>23</v>
      </c>
      <c r="N1485" s="200" t="s">
        <v>45</v>
      </c>
      <c r="O1485" s="43"/>
      <c r="P1485" s="201">
        <f>O1485*H1485</f>
        <v>0</v>
      </c>
      <c r="Q1485" s="201">
        <v>0</v>
      </c>
      <c r="R1485" s="201">
        <f>Q1485*H1485</f>
        <v>0</v>
      </c>
      <c r="S1485" s="201">
        <v>0</v>
      </c>
      <c r="T1485" s="202">
        <f>S1485*H1485</f>
        <v>0</v>
      </c>
      <c r="AR1485" s="24" t="s">
        <v>559</v>
      </c>
      <c r="AT1485" s="24" t="s">
        <v>152</v>
      </c>
      <c r="AU1485" s="24" t="s">
        <v>158</v>
      </c>
      <c r="AY1485" s="24" t="s">
        <v>150</v>
      </c>
      <c r="BE1485" s="203">
        <f>IF(N1485="základní",J1485,0)</f>
        <v>0</v>
      </c>
      <c r="BF1485" s="203">
        <f>IF(N1485="snížená",J1485,0)</f>
        <v>0</v>
      </c>
      <c r="BG1485" s="203">
        <f>IF(N1485="zákl. přenesená",J1485,0)</f>
        <v>0</v>
      </c>
      <c r="BH1485" s="203">
        <f>IF(N1485="sníž. přenesená",J1485,0)</f>
        <v>0</v>
      </c>
      <c r="BI1485" s="203">
        <f>IF(N1485="nulová",J1485,0)</f>
        <v>0</v>
      </c>
      <c r="BJ1485" s="24" t="s">
        <v>158</v>
      </c>
      <c r="BK1485" s="203">
        <f>ROUND(I1485*H1485,2)</f>
        <v>0</v>
      </c>
      <c r="BL1485" s="24" t="s">
        <v>559</v>
      </c>
      <c r="BM1485" s="24" t="s">
        <v>2923</v>
      </c>
    </row>
    <row r="1486" spans="2:65" s="10" customFormat="1" ht="29.85" customHeight="1">
      <c r="B1486" s="176"/>
      <c r="C1486" s="177"/>
      <c r="D1486" s="178" t="s">
        <v>72</v>
      </c>
      <c r="E1486" s="190" t="s">
        <v>2924</v>
      </c>
      <c r="F1486" s="190" t="s">
        <v>2925</v>
      </c>
      <c r="G1486" s="177"/>
      <c r="H1486" s="177"/>
      <c r="I1486" s="180"/>
      <c r="J1486" s="191">
        <f>BK1486</f>
        <v>0</v>
      </c>
      <c r="K1486" s="177"/>
      <c r="L1486" s="182"/>
      <c r="M1486" s="183"/>
      <c r="N1486" s="184"/>
      <c r="O1486" s="184"/>
      <c r="P1486" s="185">
        <f>SUM(P1487:P1497)</f>
        <v>0</v>
      </c>
      <c r="Q1486" s="184"/>
      <c r="R1486" s="185">
        <f>SUM(R1487:R1497)</f>
        <v>0.20550000000000002</v>
      </c>
      <c r="S1486" s="184"/>
      <c r="T1486" s="186">
        <f>SUM(T1487:T1497)</f>
        <v>0</v>
      </c>
      <c r="AR1486" s="187" t="s">
        <v>169</v>
      </c>
      <c r="AT1486" s="188" t="s">
        <v>72</v>
      </c>
      <c r="AU1486" s="188" t="s">
        <v>78</v>
      </c>
      <c r="AY1486" s="187" t="s">
        <v>150</v>
      </c>
      <c r="BK1486" s="189">
        <f>SUM(BK1487:BK1497)</f>
        <v>0</v>
      </c>
    </row>
    <row r="1487" spans="2:65" s="1" customFormat="1" ht="25.5" customHeight="1">
      <c r="B1487" s="42"/>
      <c r="C1487" s="192" t="s">
        <v>2926</v>
      </c>
      <c r="D1487" s="192" t="s">
        <v>152</v>
      </c>
      <c r="E1487" s="193" t="s">
        <v>2927</v>
      </c>
      <c r="F1487" s="194" t="s">
        <v>2928</v>
      </c>
      <c r="G1487" s="195" t="s">
        <v>277</v>
      </c>
      <c r="H1487" s="196">
        <v>3</v>
      </c>
      <c r="I1487" s="197"/>
      <c r="J1487" s="198">
        <f>ROUND(I1487*H1487,2)</f>
        <v>0</v>
      </c>
      <c r="K1487" s="194" t="s">
        <v>156</v>
      </c>
      <c r="L1487" s="62"/>
      <c r="M1487" s="199" t="s">
        <v>23</v>
      </c>
      <c r="N1487" s="200" t="s">
        <v>45</v>
      </c>
      <c r="O1487" s="43"/>
      <c r="P1487" s="201">
        <f>O1487*H1487</f>
        <v>0</v>
      </c>
      <c r="Q1487" s="201">
        <v>0</v>
      </c>
      <c r="R1487" s="201">
        <f>Q1487*H1487</f>
        <v>0</v>
      </c>
      <c r="S1487" s="201">
        <v>0</v>
      </c>
      <c r="T1487" s="202">
        <f>S1487*H1487</f>
        <v>0</v>
      </c>
      <c r="AR1487" s="24" t="s">
        <v>559</v>
      </c>
      <c r="AT1487" s="24" t="s">
        <v>152</v>
      </c>
      <c r="AU1487" s="24" t="s">
        <v>158</v>
      </c>
      <c r="AY1487" s="24" t="s">
        <v>150</v>
      </c>
      <c r="BE1487" s="203">
        <f>IF(N1487="základní",J1487,0)</f>
        <v>0</v>
      </c>
      <c r="BF1487" s="203">
        <f>IF(N1487="snížená",J1487,0)</f>
        <v>0</v>
      </c>
      <c r="BG1487" s="203">
        <f>IF(N1487="zákl. přenesená",J1487,0)</f>
        <v>0</v>
      </c>
      <c r="BH1487" s="203">
        <f>IF(N1487="sníž. přenesená",J1487,0)</f>
        <v>0</v>
      </c>
      <c r="BI1487" s="203">
        <f>IF(N1487="nulová",J1487,0)</f>
        <v>0</v>
      </c>
      <c r="BJ1487" s="24" t="s">
        <v>158</v>
      </c>
      <c r="BK1487" s="203">
        <f>ROUND(I1487*H1487,2)</f>
        <v>0</v>
      </c>
      <c r="BL1487" s="24" t="s">
        <v>559</v>
      </c>
      <c r="BM1487" s="24" t="s">
        <v>2929</v>
      </c>
    </row>
    <row r="1488" spans="2:65" s="1" customFormat="1" ht="25.5" customHeight="1">
      <c r="B1488" s="42"/>
      <c r="C1488" s="192" t="s">
        <v>2930</v>
      </c>
      <c r="D1488" s="192" t="s">
        <v>152</v>
      </c>
      <c r="E1488" s="193" t="s">
        <v>2931</v>
      </c>
      <c r="F1488" s="194" t="s">
        <v>2932</v>
      </c>
      <c r="G1488" s="195" t="s">
        <v>277</v>
      </c>
      <c r="H1488" s="196">
        <v>2</v>
      </c>
      <c r="I1488" s="197"/>
      <c r="J1488" s="198">
        <f>ROUND(I1488*H1488,2)</f>
        <v>0</v>
      </c>
      <c r="K1488" s="194" t="s">
        <v>156</v>
      </c>
      <c r="L1488" s="62"/>
      <c r="M1488" s="199" t="s">
        <v>23</v>
      </c>
      <c r="N1488" s="200" t="s">
        <v>45</v>
      </c>
      <c r="O1488" s="43"/>
      <c r="P1488" s="201">
        <f>O1488*H1488</f>
        <v>0</v>
      </c>
      <c r="Q1488" s="201">
        <v>0</v>
      </c>
      <c r="R1488" s="201">
        <f>Q1488*H1488</f>
        <v>0</v>
      </c>
      <c r="S1488" s="201">
        <v>0</v>
      </c>
      <c r="T1488" s="202">
        <f>S1488*H1488</f>
        <v>0</v>
      </c>
      <c r="AR1488" s="24" t="s">
        <v>559</v>
      </c>
      <c r="AT1488" s="24" t="s">
        <v>152</v>
      </c>
      <c r="AU1488" s="24" t="s">
        <v>158</v>
      </c>
      <c r="AY1488" s="24" t="s">
        <v>150</v>
      </c>
      <c r="BE1488" s="203">
        <f>IF(N1488="základní",J1488,0)</f>
        <v>0</v>
      </c>
      <c r="BF1488" s="203">
        <f>IF(N1488="snížená",J1488,0)</f>
        <v>0</v>
      </c>
      <c r="BG1488" s="203">
        <f>IF(N1488="zákl. přenesená",J1488,0)</f>
        <v>0</v>
      </c>
      <c r="BH1488" s="203">
        <f>IF(N1488="sníž. přenesená",J1488,0)</f>
        <v>0</v>
      </c>
      <c r="BI1488" s="203">
        <f>IF(N1488="nulová",J1488,0)</f>
        <v>0</v>
      </c>
      <c r="BJ1488" s="24" t="s">
        <v>158</v>
      </c>
      <c r="BK1488" s="203">
        <f>ROUND(I1488*H1488,2)</f>
        <v>0</v>
      </c>
      <c r="BL1488" s="24" t="s">
        <v>559</v>
      </c>
      <c r="BM1488" s="24" t="s">
        <v>2933</v>
      </c>
    </row>
    <row r="1489" spans="2:65" s="1" customFormat="1" ht="25.5" customHeight="1">
      <c r="B1489" s="42"/>
      <c r="C1489" s="192" t="s">
        <v>2934</v>
      </c>
      <c r="D1489" s="192" t="s">
        <v>152</v>
      </c>
      <c r="E1489" s="193" t="s">
        <v>2935</v>
      </c>
      <c r="F1489" s="194" t="s">
        <v>2936</v>
      </c>
      <c r="G1489" s="195" t="s">
        <v>277</v>
      </c>
      <c r="H1489" s="196">
        <v>4</v>
      </c>
      <c r="I1489" s="197"/>
      <c r="J1489" s="198">
        <f>ROUND(I1489*H1489,2)</f>
        <v>0</v>
      </c>
      <c r="K1489" s="194" t="s">
        <v>156</v>
      </c>
      <c r="L1489" s="62"/>
      <c r="M1489" s="199" t="s">
        <v>23</v>
      </c>
      <c r="N1489" s="200" t="s">
        <v>45</v>
      </c>
      <c r="O1489" s="43"/>
      <c r="P1489" s="201">
        <f>O1489*H1489</f>
        <v>0</v>
      </c>
      <c r="Q1489" s="201">
        <v>0</v>
      </c>
      <c r="R1489" s="201">
        <f>Q1489*H1489</f>
        <v>0</v>
      </c>
      <c r="S1489" s="201">
        <v>0</v>
      </c>
      <c r="T1489" s="202">
        <f>S1489*H1489</f>
        <v>0</v>
      </c>
      <c r="AR1489" s="24" t="s">
        <v>559</v>
      </c>
      <c r="AT1489" s="24" t="s">
        <v>152</v>
      </c>
      <c r="AU1489" s="24" t="s">
        <v>158</v>
      </c>
      <c r="AY1489" s="24" t="s">
        <v>150</v>
      </c>
      <c r="BE1489" s="203">
        <f>IF(N1489="základní",J1489,0)</f>
        <v>0</v>
      </c>
      <c r="BF1489" s="203">
        <f>IF(N1489="snížená",J1489,0)</f>
        <v>0</v>
      </c>
      <c r="BG1489" s="203">
        <f>IF(N1489="zákl. přenesená",J1489,0)</f>
        <v>0</v>
      </c>
      <c r="BH1489" s="203">
        <f>IF(N1489="sníž. přenesená",J1489,0)</f>
        <v>0</v>
      </c>
      <c r="BI1489" s="203">
        <f>IF(N1489="nulová",J1489,0)</f>
        <v>0</v>
      </c>
      <c r="BJ1489" s="24" t="s">
        <v>158</v>
      </c>
      <c r="BK1489" s="203">
        <f>ROUND(I1489*H1489,2)</f>
        <v>0</v>
      </c>
      <c r="BL1489" s="24" t="s">
        <v>559</v>
      </c>
      <c r="BM1489" s="24" t="s">
        <v>2937</v>
      </c>
    </row>
    <row r="1490" spans="2:65" s="1" customFormat="1" ht="16.5" customHeight="1">
      <c r="B1490" s="42"/>
      <c r="C1490" s="192" t="s">
        <v>2938</v>
      </c>
      <c r="D1490" s="192" t="s">
        <v>152</v>
      </c>
      <c r="E1490" s="193" t="s">
        <v>2939</v>
      </c>
      <c r="F1490" s="194" t="s">
        <v>2940</v>
      </c>
      <c r="G1490" s="195" t="s">
        <v>277</v>
      </c>
      <c r="H1490" s="196">
        <v>66</v>
      </c>
      <c r="I1490" s="197"/>
      <c r="J1490" s="198">
        <f>ROUND(I1490*H1490,2)</f>
        <v>0</v>
      </c>
      <c r="K1490" s="194" t="s">
        <v>156</v>
      </c>
      <c r="L1490" s="62"/>
      <c r="M1490" s="199" t="s">
        <v>23</v>
      </c>
      <c r="N1490" s="200" t="s">
        <v>45</v>
      </c>
      <c r="O1490" s="43"/>
      <c r="P1490" s="201">
        <f>O1490*H1490</f>
        <v>0</v>
      </c>
      <c r="Q1490" s="201">
        <v>0</v>
      </c>
      <c r="R1490" s="201">
        <f>Q1490*H1490</f>
        <v>0</v>
      </c>
      <c r="S1490" s="201">
        <v>0</v>
      </c>
      <c r="T1490" s="202">
        <f>S1490*H1490</f>
        <v>0</v>
      </c>
      <c r="AR1490" s="24" t="s">
        <v>559</v>
      </c>
      <c r="AT1490" s="24" t="s">
        <v>152</v>
      </c>
      <c r="AU1490" s="24" t="s">
        <v>158</v>
      </c>
      <c r="AY1490" s="24" t="s">
        <v>150</v>
      </c>
      <c r="BE1490" s="203">
        <f>IF(N1490="základní",J1490,0)</f>
        <v>0</v>
      </c>
      <c r="BF1490" s="203">
        <f>IF(N1490="snížená",J1490,0)</f>
        <v>0</v>
      </c>
      <c r="BG1490" s="203">
        <f>IF(N1490="zákl. přenesená",J1490,0)</f>
        <v>0</v>
      </c>
      <c r="BH1490" s="203">
        <f>IF(N1490="sníž. přenesená",J1490,0)</f>
        <v>0</v>
      </c>
      <c r="BI1490" s="203">
        <f>IF(N1490="nulová",J1490,0)</f>
        <v>0</v>
      </c>
      <c r="BJ1490" s="24" t="s">
        <v>158</v>
      </c>
      <c r="BK1490" s="203">
        <f>ROUND(I1490*H1490,2)</f>
        <v>0</v>
      </c>
      <c r="BL1490" s="24" t="s">
        <v>559</v>
      </c>
      <c r="BM1490" s="24" t="s">
        <v>2941</v>
      </c>
    </row>
    <row r="1491" spans="2:65" s="1" customFormat="1" ht="25.5" customHeight="1">
      <c r="B1491" s="42"/>
      <c r="C1491" s="192" t="s">
        <v>2942</v>
      </c>
      <c r="D1491" s="192" t="s">
        <v>152</v>
      </c>
      <c r="E1491" s="193" t="s">
        <v>2943</v>
      </c>
      <c r="F1491" s="194" t="s">
        <v>2944</v>
      </c>
      <c r="G1491" s="195" t="s">
        <v>155</v>
      </c>
      <c r="H1491" s="196">
        <v>6.4000000000000001E-2</v>
      </c>
      <c r="I1491" s="197"/>
      <c r="J1491" s="198">
        <f>ROUND(I1491*H1491,2)</f>
        <v>0</v>
      </c>
      <c r="K1491" s="194" t="s">
        <v>156</v>
      </c>
      <c r="L1491" s="62"/>
      <c r="M1491" s="199" t="s">
        <v>23</v>
      </c>
      <c r="N1491" s="200" t="s">
        <v>45</v>
      </c>
      <c r="O1491" s="43"/>
      <c r="P1491" s="201">
        <f>O1491*H1491</f>
        <v>0</v>
      </c>
      <c r="Q1491" s="201">
        <v>0</v>
      </c>
      <c r="R1491" s="201">
        <f>Q1491*H1491</f>
        <v>0</v>
      </c>
      <c r="S1491" s="201">
        <v>0</v>
      </c>
      <c r="T1491" s="202">
        <f>S1491*H1491</f>
        <v>0</v>
      </c>
      <c r="AR1491" s="24" t="s">
        <v>559</v>
      </c>
      <c r="AT1491" s="24" t="s">
        <v>152</v>
      </c>
      <c r="AU1491" s="24" t="s">
        <v>158</v>
      </c>
      <c r="AY1491" s="24" t="s">
        <v>150</v>
      </c>
      <c r="BE1491" s="203">
        <f>IF(N1491="základní",J1491,0)</f>
        <v>0</v>
      </c>
      <c r="BF1491" s="203">
        <f>IF(N1491="snížená",J1491,0)</f>
        <v>0</v>
      </c>
      <c r="BG1491" s="203">
        <f>IF(N1491="zákl. přenesená",J1491,0)</f>
        <v>0</v>
      </c>
      <c r="BH1491" s="203">
        <f>IF(N1491="sníž. přenesená",J1491,0)</f>
        <v>0</v>
      </c>
      <c r="BI1491" s="203">
        <f>IF(N1491="nulová",J1491,0)</f>
        <v>0</v>
      </c>
      <c r="BJ1491" s="24" t="s">
        <v>158</v>
      </c>
      <c r="BK1491" s="203">
        <f>ROUND(I1491*H1491,2)</f>
        <v>0</v>
      </c>
      <c r="BL1491" s="24" t="s">
        <v>559</v>
      </c>
      <c r="BM1491" s="24" t="s">
        <v>2945</v>
      </c>
    </row>
    <row r="1492" spans="2:65" s="11" customFormat="1" ht="13.5">
      <c r="B1492" s="204"/>
      <c r="C1492" s="205"/>
      <c r="D1492" s="206" t="s">
        <v>160</v>
      </c>
      <c r="E1492" s="207" t="s">
        <v>23</v>
      </c>
      <c r="F1492" s="208" t="s">
        <v>2946</v>
      </c>
      <c r="G1492" s="205"/>
      <c r="H1492" s="209">
        <v>6.4000000000000001E-2</v>
      </c>
      <c r="I1492" s="210"/>
      <c r="J1492" s="205"/>
      <c r="K1492" s="205"/>
      <c r="L1492" s="211"/>
      <c r="M1492" s="212"/>
      <c r="N1492" s="213"/>
      <c r="O1492" s="213"/>
      <c r="P1492" s="213"/>
      <c r="Q1492" s="213"/>
      <c r="R1492" s="213"/>
      <c r="S1492" s="213"/>
      <c r="T1492" s="214"/>
      <c r="AT1492" s="215" t="s">
        <v>160</v>
      </c>
      <c r="AU1492" s="215" t="s">
        <v>158</v>
      </c>
      <c r="AV1492" s="11" t="s">
        <v>158</v>
      </c>
      <c r="AW1492" s="11" t="s">
        <v>36</v>
      </c>
      <c r="AX1492" s="11" t="s">
        <v>78</v>
      </c>
      <c r="AY1492" s="215" t="s">
        <v>150</v>
      </c>
    </row>
    <row r="1493" spans="2:65" s="1" customFormat="1" ht="25.5" customHeight="1">
      <c r="B1493" s="42"/>
      <c r="C1493" s="192" t="s">
        <v>2947</v>
      </c>
      <c r="D1493" s="192" t="s">
        <v>152</v>
      </c>
      <c r="E1493" s="193" t="s">
        <v>2948</v>
      </c>
      <c r="F1493" s="194" t="s">
        <v>2949</v>
      </c>
      <c r="G1493" s="195" t="s">
        <v>330</v>
      </c>
      <c r="H1493" s="196">
        <v>15</v>
      </c>
      <c r="I1493" s="197"/>
      <c r="J1493" s="198">
        <f>ROUND(I1493*H1493,2)</f>
        <v>0</v>
      </c>
      <c r="K1493" s="194" t="s">
        <v>156</v>
      </c>
      <c r="L1493" s="62"/>
      <c r="M1493" s="199" t="s">
        <v>23</v>
      </c>
      <c r="N1493" s="200" t="s">
        <v>45</v>
      </c>
      <c r="O1493" s="43"/>
      <c r="P1493" s="201">
        <f>O1493*H1493</f>
        <v>0</v>
      </c>
      <c r="Q1493" s="201">
        <v>0</v>
      </c>
      <c r="R1493" s="201">
        <f>Q1493*H1493</f>
        <v>0</v>
      </c>
      <c r="S1493" s="201">
        <v>0</v>
      </c>
      <c r="T1493" s="202">
        <f>S1493*H1493</f>
        <v>0</v>
      </c>
      <c r="AR1493" s="24" t="s">
        <v>559</v>
      </c>
      <c r="AT1493" s="24" t="s">
        <v>152</v>
      </c>
      <c r="AU1493" s="24" t="s">
        <v>158</v>
      </c>
      <c r="AY1493" s="24" t="s">
        <v>150</v>
      </c>
      <c r="BE1493" s="203">
        <f>IF(N1493="základní",J1493,0)</f>
        <v>0</v>
      </c>
      <c r="BF1493" s="203">
        <f>IF(N1493="snížená",J1493,0)</f>
        <v>0</v>
      </c>
      <c r="BG1493" s="203">
        <f>IF(N1493="zákl. přenesená",J1493,0)</f>
        <v>0</v>
      </c>
      <c r="BH1493" s="203">
        <f>IF(N1493="sníž. přenesená",J1493,0)</f>
        <v>0</v>
      </c>
      <c r="BI1493" s="203">
        <f>IF(N1493="nulová",J1493,0)</f>
        <v>0</v>
      </c>
      <c r="BJ1493" s="24" t="s">
        <v>158</v>
      </c>
      <c r="BK1493" s="203">
        <f>ROUND(I1493*H1493,2)</f>
        <v>0</v>
      </c>
      <c r="BL1493" s="24" t="s">
        <v>559</v>
      </c>
      <c r="BM1493" s="24" t="s">
        <v>2950</v>
      </c>
    </row>
    <row r="1494" spans="2:65" s="1" customFormat="1" ht="25.5" customHeight="1">
      <c r="B1494" s="42"/>
      <c r="C1494" s="192" t="s">
        <v>2951</v>
      </c>
      <c r="D1494" s="192" t="s">
        <v>152</v>
      </c>
      <c r="E1494" s="193" t="s">
        <v>2952</v>
      </c>
      <c r="F1494" s="194" t="s">
        <v>2953</v>
      </c>
      <c r="G1494" s="195" t="s">
        <v>330</v>
      </c>
      <c r="H1494" s="196">
        <v>210</v>
      </c>
      <c r="I1494" s="197"/>
      <c r="J1494" s="198">
        <f>ROUND(I1494*H1494,2)</f>
        <v>0</v>
      </c>
      <c r="K1494" s="194" t="s">
        <v>156</v>
      </c>
      <c r="L1494" s="62"/>
      <c r="M1494" s="199" t="s">
        <v>23</v>
      </c>
      <c r="N1494" s="200" t="s">
        <v>45</v>
      </c>
      <c r="O1494" s="43"/>
      <c r="P1494" s="201">
        <f>O1494*H1494</f>
        <v>0</v>
      </c>
      <c r="Q1494" s="201">
        <v>0</v>
      </c>
      <c r="R1494" s="201">
        <f>Q1494*H1494</f>
        <v>0</v>
      </c>
      <c r="S1494" s="201">
        <v>0</v>
      </c>
      <c r="T1494" s="202">
        <f>S1494*H1494</f>
        <v>0</v>
      </c>
      <c r="AR1494" s="24" t="s">
        <v>559</v>
      </c>
      <c r="AT1494" s="24" t="s">
        <v>152</v>
      </c>
      <c r="AU1494" s="24" t="s">
        <v>158</v>
      </c>
      <c r="AY1494" s="24" t="s">
        <v>150</v>
      </c>
      <c r="BE1494" s="203">
        <f>IF(N1494="základní",J1494,0)</f>
        <v>0</v>
      </c>
      <c r="BF1494" s="203">
        <f>IF(N1494="snížená",J1494,0)</f>
        <v>0</v>
      </c>
      <c r="BG1494" s="203">
        <f>IF(N1494="zákl. přenesená",J1494,0)</f>
        <v>0</v>
      </c>
      <c r="BH1494" s="203">
        <f>IF(N1494="sníž. přenesená",J1494,0)</f>
        <v>0</v>
      </c>
      <c r="BI1494" s="203">
        <f>IF(N1494="nulová",J1494,0)</f>
        <v>0</v>
      </c>
      <c r="BJ1494" s="24" t="s">
        <v>158</v>
      </c>
      <c r="BK1494" s="203">
        <f>ROUND(I1494*H1494,2)</f>
        <v>0</v>
      </c>
      <c r="BL1494" s="24" t="s">
        <v>559</v>
      </c>
      <c r="BM1494" s="24" t="s">
        <v>2954</v>
      </c>
    </row>
    <row r="1495" spans="2:65" s="1" customFormat="1" ht="25.5" customHeight="1">
      <c r="B1495" s="42"/>
      <c r="C1495" s="192" t="s">
        <v>2955</v>
      </c>
      <c r="D1495" s="192" t="s">
        <v>152</v>
      </c>
      <c r="E1495" s="193" t="s">
        <v>2956</v>
      </c>
      <c r="F1495" s="194" t="s">
        <v>2957</v>
      </c>
      <c r="G1495" s="195" t="s">
        <v>330</v>
      </c>
      <c r="H1495" s="196">
        <v>20</v>
      </c>
      <c r="I1495" s="197"/>
      <c r="J1495" s="198">
        <f>ROUND(I1495*H1495,2)</f>
        <v>0</v>
      </c>
      <c r="K1495" s="194" t="s">
        <v>156</v>
      </c>
      <c r="L1495" s="62"/>
      <c r="M1495" s="199" t="s">
        <v>23</v>
      </c>
      <c r="N1495" s="200" t="s">
        <v>45</v>
      </c>
      <c r="O1495" s="43"/>
      <c r="P1495" s="201">
        <f>O1495*H1495</f>
        <v>0</v>
      </c>
      <c r="Q1495" s="201">
        <v>0</v>
      </c>
      <c r="R1495" s="201">
        <f>Q1495*H1495</f>
        <v>0</v>
      </c>
      <c r="S1495" s="201">
        <v>0</v>
      </c>
      <c r="T1495" s="202">
        <f>S1495*H1495</f>
        <v>0</v>
      </c>
      <c r="AR1495" s="24" t="s">
        <v>559</v>
      </c>
      <c r="AT1495" s="24" t="s">
        <v>152</v>
      </c>
      <c r="AU1495" s="24" t="s">
        <v>158</v>
      </c>
      <c r="AY1495" s="24" t="s">
        <v>150</v>
      </c>
      <c r="BE1495" s="203">
        <f>IF(N1495="základní",J1495,0)</f>
        <v>0</v>
      </c>
      <c r="BF1495" s="203">
        <f>IF(N1495="snížená",J1495,0)</f>
        <v>0</v>
      </c>
      <c r="BG1495" s="203">
        <f>IF(N1495="zákl. přenesená",J1495,0)</f>
        <v>0</v>
      </c>
      <c r="BH1495" s="203">
        <f>IF(N1495="sníž. přenesená",J1495,0)</f>
        <v>0</v>
      </c>
      <c r="BI1495" s="203">
        <f>IF(N1495="nulová",J1495,0)</f>
        <v>0</v>
      </c>
      <c r="BJ1495" s="24" t="s">
        <v>158</v>
      </c>
      <c r="BK1495" s="203">
        <f>ROUND(I1495*H1495,2)</f>
        <v>0</v>
      </c>
      <c r="BL1495" s="24" t="s">
        <v>559</v>
      </c>
      <c r="BM1495" s="24" t="s">
        <v>2958</v>
      </c>
    </row>
    <row r="1496" spans="2:65" s="1" customFormat="1" ht="16.5" customHeight="1">
      <c r="B1496" s="42"/>
      <c r="C1496" s="192" t="s">
        <v>2959</v>
      </c>
      <c r="D1496" s="192" t="s">
        <v>152</v>
      </c>
      <c r="E1496" s="193" t="s">
        <v>2960</v>
      </c>
      <c r="F1496" s="194" t="s">
        <v>2961</v>
      </c>
      <c r="G1496" s="195" t="s">
        <v>330</v>
      </c>
      <c r="H1496" s="196">
        <v>210</v>
      </c>
      <c r="I1496" s="197"/>
      <c r="J1496" s="198">
        <f>ROUND(I1496*H1496,2)</f>
        <v>0</v>
      </c>
      <c r="K1496" s="194" t="s">
        <v>156</v>
      </c>
      <c r="L1496" s="62"/>
      <c r="M1496" s="199" t="s">
        <v>23</v>
      </c>
      <c r="N1496" s="200" t="s">
        <v>45</v>
      </c>
      <c r="O1496" s="43"/>
      <c r="P1496" s="201">
        <f>O1496*H1496</f>
        <v>0</v>
      </c>
      <c r="Q1496" s="201">
        <v>4.2000000000000002E-4</v>
      </c>
      <c r="R1496" s="201">
        <f>Q1496*H1496</f>
        <v>8.8200000000000001E-2</v>
      </c>
      <c r="S1496" s="201">
        <v>0</v>
      </c>
      <c r="T1496" s="202">
        <f>S1496*H1496</f>
        <v>0</v>
      </c>
      <c r="AR1496" s="24" t="s">
        <v>559</v>
      </c>
      <c r="AT1496" s="24" t="s">
        <v>152</v>
      </c>
      <c r="AU1496" s="24" t="s">
        <v>158</v>
      </c>
      <c r="AY1496" s="24" t="s">
        <v>150</v>
      </c>
      <c r="BE1496" s="203">
        <f>IF(N1496="základní",J1496,0)</f>
        <v>0</v>
      </c>
      <c r="BF1496" s="203">
        <f>IF(N1496="snížená",J1496,0)</f>
        <v>0</v>
      </c>
      <c r="BG1496" s="203">
        <f>IF(N1496="zákl. přenesená",J1496,0)</f>
        <v>0</v>
      </c>
      <c r="BH1496" s="203">
        <f>IF(N1496="sníž. přenesená",J1496,0)</f>
        <v>0</v>
      </c>
      <c r="BI1496" s="203">
        <f>IF(N1496="nulová",J1496,0)</f>
        <v>0</v>
      </c>
      <c r="BJ1496" s="24" t="s">
        <v>158</v>
      </c>
      <c r="BK1496" s="203">
        <f>ROUND(I1496*H1496,2)</f>
        <v>0</v>
      </c>
      <c r="BL1496" s="24" t="s">
        <v>559</v>
      </c>
      <c r="BM1496" s="24" t="s">
        <v>2962</v>
      </c>
    </row>
    <row r="1497" spans="2:65" s="1" customFormat="1" ht="25.5" customHeight="1">
      <c r="B1497" s="42"/>
      <c r="C1497" s="192" t="s">
        <v>2963</v>
      </c>
      <c r="D1497" s="192" t="s">
        <v>152</v>
      </c>
      <c r="E1497" s="193" t="s">
        <v>2964</v>
      </c>
      <c r="F1497" s="194" t="s">
        <v>2965</v>
      </c>
      <c r="G1497" s="195" t="s">
        <v>330</v>
      </c>
      <c r="H1497" s="196">
        <v>15</v>
      </c>
      <c r="I1497" s="197"/>
      <c r="J1497" s="198">
        <f>ROUND(I1497*H1497,2)</f>
        <v>0</v>
      </c>
      <c r="K1497" s="194" t="s">
        <v>156</v>
      </c>
      <c r="L1497" s="62"/>
      <c r="M1497" s="199" t="s">
        <v>23</v>
      </c>
      <c r="N1497" s="200" t="s">
        <v>45</v>
      </c>
      <c r="O1497" s="43"/>
      <c r="P1497" s="201">
        <f>O1497*H1497</f>
        <v>0</v>
      </c>
      <c r="Q1497" s="201">
        <v>7.8200000000000006E-3</v>
      </c>
      <c r="R1497" s="201">
        <f>Q1497*H1497</f>
        <v>0.11730000000000002</v>
      </c>
      <c r="S1497" s="201">
        <v>0</v>
      </c>
      <c r="T1497" s="202">
        <f>S1497*H1497</f>
        <v>0</v>
      </c>
      <c r="AR1497" s="24" t="s">
        <v>559</v>
      </c>
      <c r="AT1497" s="24" t="s">
        <v>152</v>
      </c>
      <c r="AU1497" s="24" t="s">
        <v>158</v>
      </c>
      <c r="AY1497" s="24" t="s">
        <v>150</v>
      </c>
      <c r="BE1497" s="203">
        <f>IF(N1497="základní",J1497,0)</f>
        <v>0</v>
      </c>
      <c r="BF1497" s="203">
        <f>IF(N1497="snížená",J1497,0)</f>
        <v>0</v>
      </c>
      <c r="BG1497" s="203">
        <f>IF(N1497="zákl. přenesená",J1497,0)</f>
        <v>0</v>
      </c>
      <c r="BH1497" s="203">
        <f>IF(N1497="sníž. přenesená",J1497,0)</f>
        <v>0</v>
      </c>
      <c r="BI1497" s="203">
        <f>IF(N1497="nulová",J1497,0)</f>
        <v>0</v>
      </c>
      <c r="BJ1497" s="24" t="s">
        <v>158</v>
      </c>
      <c r="BK1497" s="203">
        <f>ROUND(I1497*H1497,2)</f>
        <v>0</v>
      </c>
      <c r="BL1497" s="24" t="s">
        <v>559</v>
      </c>
      <c r="BM1497" s="24" t="s">
        <v>2966</v>
      </c>
    </row>
    <row r="1498" spans="2:65" s="10" customFormat="1" ht="37.35" customHeight="1">
      <c r="B1498" s="176"/>
      <c r="C1498" s="177"/>
      <c r="D1498" s="178" t="s">
        <v>72</v>
      </c>
      <c r="E1498" s="179" t="s">
        <v>2967</v>
      </c>
      <c r="F1498" s="179" t="s">
        <v>2968</v>
      </c>
      <c r="G1498" s="177"/>
      <c r="H1498" s="177"/>
      <c r="I1498" s="180"/>
      <c r="J1498" s="181">
        <f>BK1498</f>
        <v>0</v>
      </c>
      <c r="K1498" s="177"/>
      <c r="L1498" s="182"/>
      <c r="M1498" s="183"/>
      <c r="N1498" s="184"/>
      <c r="O1498" s="184"/>
      <c r="P1498" s="185">
        <f>P1499</f>
        <v>0</v>
      </c>
      <c r="Q1498" s="184"/>
      <c r="R1498" s="185">
        <f>R1499</f>
        <v>0</v>
      </c>
      <c r="S1498" s="184"/>
      <c r="T1498" s="186">
        <f>T1499</f>
        <v>0</v>
      </c>
      <c r="AR1498" s="187" t="s">
        <v>157</v>
      </c>
      <c r="AT1498" s="188" t="s">
        <v>72</v>
      </c>
      <c r="AU1498" s="188" t="s">
        <v>73</v>
      </c>
      <c r="AY1498" s="187" t="s">
        <v>150</v>
      </c>
      <c r="BK1498" s="189">
        <f>BK1499</f>
        <v>0</v>
      </c>
    </row>
    <row r="1499" spans="2:65" s="1" customFormat="1" ht="16.5" customHeight="1">
      <c r="B1499" s="42"/>
      <c r="C1499" s="192" t="s">
        <v>2969</v>
      </c>
      <c r="D1499" s="192" t="s">
        <v>152</v>
      </c>
      <c r="E1499" s="193" t="s">
        <v>2970</v>
      </c>
      <c r="F1499" s="194" t="s">
        <v>2971</v>
      </c>
      <c r="G1499" s="195" t="s">
        <v>2972</v>
      </c>
      <c r="H1499" s="196">
        <v>40</v>
      </c>
      <c r="I1499" s="197"/>
      <c r="J1499" s="198">
        <f>ROUND(I1499*H1499,2)</f>
        <v>0</v>
      </c>
      <c r="K1499" s="194" t="s">
        <v>23</v>
      </c>
      <c r="L1499" s="62"/>
      <c r="M1499" s="199" t="s">
        <v>23</v>
      </c>
      <c r="N1499" s="259" t="s">
        <v>45</v>
      </c>
      <c r="O1499" s="260"/>
      <c r="P1499" s="261">
        <f>O1499*H1499</f>
        <v>0</v>
      </c>
      <c r="Q1499" s="261">
        <v>0</v>
      </c>
      <c r="R1499" s="261">
        <f>Q1499*H1499</f>
        <v>0</v>
      </c>
      <c r="S1499" s="261">
        <v>0</v>
      </c>
      <c r="T1499" s="262">
        <f>S1499*H1499</f>
        <v>0</v>
      </c>
      <c r="AR1499" s="24" t="s">
        <v>2740</v>
      </c>
      <c r="AT1499" s="24" t="s">
        <v>152</v>
      </c>
      <c r="AU1499" s="24" t="s">
        <v>78</v>
      </c>
      <c r="AY1499" s="24" t="s">
        <v>150</v>
      </c>
      <c r="BE1499" s="203">
        <f>IF(N1499="základní",J1499,0)</f>
        <v>0</v>
      </c>
      <c r="BF1499" s="203">
        <f>IF(N1499="snížená",J1499,0)</f>
        <v>0</v>
      </c>
      <c r="BG1499" s="203">
        <f>IF(N1499="zákl. přenesená",J1499,0)</f>
        <v>0</v>
      </c>
      <c r="BH1499" s="203">
        <f>IF(N1499="sníž. přenesená",J1499,0)</f>
        <v>0</v>
      </c>
      <c r="BI1499" s="203">
        <f>IF(N1499="nulová",J1499,0)</f>
        <v>0</v>
      </c>
      <c r="BJ1499" s="24" t="s">
        <v>158</v>
      </c>
      <c r="BK1499" s="203">
        <f>ROUND(I1499*H1499,2)</f>
        <v>0</v>
      </c>
      <c r="BL1499" s="24" t="s">
        <v>2740</v>
      </c>
      <c r="BM1499" s="24" t="s">
        <v>2973</v>
      </c>
    </row>
    <row r="1500" spans="2:65" s="1" customFormat="1" ht="6.95" customHeight="1">
      <c r="B1500" s="57"/>
      <c r="C1500" s="58"/>
      <c r="D1500" s="58"/>
      <c r="E1500" s="58"/>
      <c r="F1500" s="58"/>
      <c r="G1500" s="58"/>
      <c r="H1500" s="58"/>
      <c r="I1500" s="139"/>
      <c r="J1500" s="58"/>
      <c r="K1500" s="58"/>
      <c r="L1500" s="62"/>
    </row>
  </sheetData>
  <sheetProtection algorithmName="SHA-512" hashValue="GZaZaCm5J05XVwNq4dfDwY48bAeqGHjhX2bfc4VV5ZyntbCVW5oxGz7HYBHBqu5pcsNtJa1tUBWn0Fsy+dMUDA==" saltValue="SP/9+s6yb9LGyaC9X4jNDVxKGxOfygyKMUUGkZ2H4tmNEZhwqTfqW2wDbTP2eSzq+lMGvETbEkVjRTpednSQeQ==" spinCount="100000" sheet="1" objects="1" scenarios="1" formatColumns="0" formatRows="0" autoFilter="0"/>
  <autoFilter ref="C108:K1499"/>
  <mergeCells count="7">
    <mergeCell ref="G1:H1"/>
    <mergeCell ref="L2:V2"/>
    <mergeCell ref="E7:H7"/>
    <mergeCell ref="E22:H22"/>
    <mergeCell ref="E43:H43"/>
    <mergeCell ref="J47:J48"/>
    <mergeCell ref="E101:H101"/>
  </mergeCells>
  <hyperlinks>
    <hyperlink ref="F1:G1" location="C2" display="1) Krycí list soupisu"/>
    <hyperlink ref="G1:H1" location="C50" display="2) Rekapitulace"/>
    <hyperlink ref="J1" location="C10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83</v>
      </c>
      <c r="G1" s="383" t="s">
        <v>84</v>
      </c>
      <c r="H1" s="383"/>
      <c r="I1" s="115"/>
      <c r="J1" s="114" t="s">
        <v>85</v>
      </c>
      <c r="K1" s="113" t="s">
        <v>86</v>
      </c>
      <c r="L1" s="114" t="s">
        <v>87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4" t="s">
        <v>82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88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Přístavba výtahu pro bytový dům</v>
      </c>
      <c r="F7" s="385"/>
      <c r="G7" s="385"/>
      <c r="H7" s="385"/>
      <c r="I7" s="117"/>
      <c r="J7" s="29"/>
      <c r="K7" s="31"/>
    </row>
    <row r="8" spans="1:70" s="1" customFormat="1">
      <c r="B8" s="42"/>
      <c r="C8" s="43"/>
      <c r="D8" s="37" t="s">
        <v>2974</v>
      </c>
      <c r="E8" s="43"/>
      <c r="F8" s="43"/>
      <c r="G8" s="43"/>
      <c r="H8" s="43"/>
      <c r="I8" s="118"/>
      <c r="J8" s="43"/>
      <c r="K8" s="46"/>
    </row>
    <row r="9" spans="1:70" s="1" customFormat="1" ht="36.950000000000003" customHeight="1">
      <c r="B9" s="42"/>
      <c r="C9" s="43"/>
      <c r="D9" s="43"/>
      <c r="E9" s="379" t="s">
        <v>2975</v>
      </c>
      <c r="F9" s="380"/>
      <c r="G9" s="380"/>
      <c r="H9" s="380"/>
      <c r="I9" s="118"/>
      <c r="J9" s="43"/>
      <c r="K9" s="46"/>
    </row>
    <row r="10" spans="1:70" s="1" customFormat="1" ht="13.5">
      <c r="B10" s="42"/>
      <c r="C10" s="43"/>
      <c r="D10" s="43"/>
      <c r="E10" s="43"/>
      <c r="F10" s="43"/>
      <c r="G10" s="43"/>
      <c r="H10" s="43"/>
      <c r="I10" s="118"/>
      <c r="J10" s="43"/>
      <c r="K10" s="46"/>
    </row>
    <row r="11" spans="1:70" s="1" customFormat="1" ht="14.45" customHeight="1">
      <c r="B11" s="42"/>
      <c r="C11" s="43"/>
      <c r="D11" s="37" t="s">
        <v>20</v>
      </c>
      <c r="E11" s="43"/>
      <c r="F11" s="35" t="s">
        <v>21</v>
      </c>
      <c r="G11" s="43"/>
      <c r="H11" s="43"/>
      <c r="I11" s="119" t="s">
        <v>22</v>
      </c>
      <c r="J11" s="35" t="s">
        <v>23</v>
      </c>
      <c r="K11" s="46"/>
    </row>
    <row r="12" spans="1:70" s="1" customFormat="1" ht="14.45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19" t="s">
        <v>26</v>
      </c>
      <c r="J12" s="120" t="str">
        <f>'Rekapitulace stavby'!AN8</f>
        <v>Vyplň údaj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18"/>
      <c r="J13" s="43"/>
      <c r="K13" s="46"/>
    </row>
    <row r="14" spans="1:70" s="1" customFormat="1" ht="14.45" customHeight="1">
      <c r="B14" s="42"/>
      <c r="C14" s="43"/>
      <c r="D14" s="37" t="s">
        <v>29</v>
      </c>
      <c r="E14" s="43"/>
      <c r="F14" s="43"/>
      <c r="G14" s="43"/>
      <c r="H14" s="43"/>
      <c r="I14" s="119" t="s">
        <v>30</v>
      </c>
      <c r="J14" s="35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5" t="str">
        <f>IF('Rekapitulace stavby'!E11="","",'Rekapitulace stavby'!E11)</f>
        <v xml:space="preserve"> </v>
      </c>
      <c r="F15" s="43"/>
      <c r="G15" s="43"/>
      <c r="H15" s="43"/>
      <c r="I15" s="119" t="s">
        <v>32</v>
      </c>
      <c r="J15" s="35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18"/>
      <c r="J16" s="43"/>
      <c r="K16" s="46"/>
    </row>
    <row r="17" spans="2:11" s="1" customFormat="1" ht="14.45" customHeight="1">
      <c r="B17" s="42"/>
      <c r="C17" s="43"/>
      <c r="D17" s="37" t="s">
        <v>33</v>
      </c>
      <c r="E17" s="43"/>
      <c r="F17" s="43"/>
      <c r="G17" s="43"/>
      <c r="H17" s="43"/>
      <c r="I17" s="119" t="s">
        <v>30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19" t="s">
        <v>32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18"/>
      <c r="J19" s="43"/>
      <c r="K19" s="46"/>
    </row>
    <row r="20" spans="2:11" s="1" customFormat="1" ht="14.45" customHeight="1">
      <c r="B20" s="42"/>
      <c r="C20" s="43"/>
      <c r="D20" s="37" t="s">
        <v>35</v>
      </c>
      <c r="E20" s="43"/>
      <c r="F20" s="43"/>
      <c r="G20" s="43"/>
      <c r="H20" s="43"/>
      <c r="I20" s="119" t="s">
        <v>30</v>
      </c>
      <c r="J20" s="35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5" t="str">
        <f>IF('Rekapitulace stavby'!E17="","",'Rekapitulace stavby'!E17)</f>
        <v xml:space="preserve"> </v>
      </c>
      <c r="F21" s="43"/>
      <c r="G21" s="43"/>
      <c r="H21" s="43"/>
      <c r="I21" s="119" t="s">
        <v>32</v>
      </c>
      <c r="J21" s="35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18"/>
      <c r="J22" s="43"/>
      <c r="K22" s="46"/>
    </row>
    <row r="23" spans="2:11" s="1" customFormat="1" ht="14.45" customHeight="1">
      <c r="B23" s="42"/>
      <c r="C23" s="43"/>
      <c r="D23" s="37" t="s">
        <v>37</v>
      </c>
      <c r="E23" s="43"/>
      <c r="F23" s="43"/>
      <c r="G23" s="43"/>
      <c r="H23" s="43"/>
      <c r="I23" s="118"/>
      <c r="J23" s="43"/>
      <c r="K23" s="46"/>
    </row>
    <row r="24" spans="2:11" s="6" customFormat="1" ht="16.5" customHeight="1">
      <c r="B24" s="121"/>
      <c r="C24" s="122"/>
      <c r="D24" s="122"/>
      <c r="E24" s="348" t="s">
        <v>23</v>
      </c>
      <c r="F24" s="348"/>
      <c r="G24" s="348"/>
      <c r="H24" s="348"/>
      <c r="I24" s="123"/>
      <c r="J24" s="122"/>
      <c r="K24" s="12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1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25"/>
      <c r="J26" s="86"/>
      <c r="K26" s="126"/>
    </row>
    <row r="27" spans="2:11" s="1" customFormat="1" ht="25.35" customHeight="1">
      <c r="B27" s="42"/>
      <c r="C27" s="43"/>
      <c r="D27" s="127" t="s">
        <v>39</v>
      </c>
      <c r="E27" s="43"/>
      <c r="F27" s="43"/>
      <c r="G27" s="43"/>
      <c r="H27" s="43"/>
      <c r="I27" s="118"/>
      <c r="J27" s="128">
        <f>ROUND(J81,2)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25"/>
      <c r="J28" s="86"/>
      <c r="K28" s="126"/>
    </row>
    <row r="29" spans="2:11" s="1" customFormat="1" ht="14.45" customHeight="1">
      <c r="B29" s="42"/>
      <c r="C29" s="43"/>
      <c r="D29" s="43"/>
      <c r="E29" s="43"/>
      <c r="F29" s="47" t="s">
        <v>41</v>
      </c>
      <c r="G29" s="43"/>
      <c r="H29" s="43"/>
      <c r="I29" s="129" t="s">
        <v>40</v>
      </c>
      <c r="J29" s="47" t="s">
        <v>42</v>
      </c>
      <c r="K29" s="46"/>
    </row>
    <row r="30" spans="2:11" s="1" customFormat="1" ht="14.45" customHeight="1">
      <c r="B30" s="42"/>
      <c r="C30" s="43"/>
      <c r="D30" s="50" t="s">
        <v>43</v>
      </c>
      <c r="E30" s="50" t="s">
        <v>44</v>
      </c>
      <c r="F30" s="130">
        <f>ROUND(SUM(BE81:BE94), 2)</f>
        <v>0</v>
      </c>
      <c r="G30" s="43"/>
      <c r="H30" s="43"/>
      <c r="I30" s="131">
        <v>0.21</v>
      </c>
      <c r="J30" s="130">
        <f>ROUND(ROUND((SUM(BE81:BE94)),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45</v>
      </c>
      <c r="F31" s="130">
        <f>ROUND(SUM(BF81:BF94), 2)</f>
        <v>0</v>
      </c>
      <c r="G31" s="43"/>
      <c r="H31" s="43"/>
      <c r="I31" s="131">
        <v>0.15</v>
      </c>
      <c r="J31" s="130">
        <f>ROUND(ROUND((SUM(BF81:BF94)),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46</v>
      </c>
      <c r="F32" s="130">
        <f>ROUND(SUM(BG81:BG94), 2)</f>
        <v>0</v>
      </c>
      <c r="G32" s="43"/>
      <c r="H32" s="43"/>
      <c r="I32" s="131">
        <v>0.21</v>
      </c>
      <c r="J32" s="13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47</v>
      </c>
      <c r="F33" s="130">
        <f>ROUND(SUM(BH81:BH94), 2)</f>
        <v>0</v>
      </c>
      <c r="G33" s="43"/>
      <c r="H33" s="43"/>
      <c r="I33" s="131">
        <v>0.15</v>
      </c>
      <c r="J33" s="13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48</v>
      </c>
      <c r="F34" s="130">
        <f>ROUND(SUM(BI81:BI94), 2)</f>
        <v>0</v>
      </c>
      <c r="G34" s="43"/>
      <c r="H34" s="43"/>
      <c r="I34" s="131">
        <v>0</v>
      </c>
      <c r="J34" s="13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18"/>
      <c r="J35" s="43"/>
      <c r="K35" s="46"/>
    </row>
    <row r="36" spans="2:11" s="1" customFormat="1" ht="25.35" customHeight="1">
      <c r="B36" s="42"/>
      <c r="C36" s="132"/>
      <c r="D36" s="133" t="s">
        <v>49</v>
      </c>
      <c r="E36" s="80"/>
      <c r="F36" s="80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39"/>
      <c r="J37" s="58"/>
      <c r="K37" s="59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2"/>
      <c r="C42" s="30" t="s">
        <v>90</v>
      </c>
      <c r="D42" s="43"/>
      <c r="E42" s="43"/>
      <c r="F42" s="43"/>
      <c r="G42" s="43"/>
      <c r="H42" s="43"/>
      <c r="I42" s="11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18"/>
      <c r="J43" s="43"/>
      <c r="K43" s="46"/>
    </row>
    <row r="44" spans="2:11" s="1" customFormat="1" ht="14.45" customHeight="1">
      <c r="B44" s="42"/>
      <c r="C44" s="37" t="s">
        <v>18</v>
      </c>
      <c r="D44" s="43"/>
      <c r="E44" s="43"/>
      <c r="F44" s="43"/>
      <c r="G44" s="43"/>
      <c r="H44" s="43"/>
      <c r="I44" s="118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Přístavba výtahu pro bytový dům</v>
      </c>
      <c r="F45" s="385"/>
      <c r="G45" s="385"/>
      <c r="H45" s="385"/>
      <c r="I45" s="118"/>
      <c r="J45" s="43"/>
      <c r="K45" s="46"/>
    </row>
    <row r="46" spans="2:11" s="1" customFormat="1" ht="14.45" customHeight="1">
      <c r="B46" s="42"/>
      <c r="C46" s="37" t="s">
        <v>2974</v>
      </c>
      <c r="D46" s="43"/>
      <c r="E46" s="43"/>
      <c r="F46" s="43"/>
      <c r="G46" s="43"/>
      <c r="H46" s="43"/>
      <c r="I46" s="118"/>
      <c r="J46" s="43"/>
      <c r="K46" s="46"/>
    </row>
    <row r="47" spans="2:11" s="1" customFormat="1" ht="17.25" customHeight="1">
      <c r="B47" s="42"/>
      <c r="C47" s="43"/>
      <c r="D47" s="43"/>
      <c r="E47" s="379" t="str">
        <f>E9</f>
        <v>VRN - Vedlejší rozpočtové náklady</v>
      </c>
      <c r="F47" s="380"/>
      <c r="G47" s="380"/>
      <c r="H47" s="380"/>
      <c r="I47" s="11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18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 xml:space="preserve">Plzeňská 2076/174,Praha 5 - Košíře	
</v>
      </c>
      <c r="G49" s="43"/>
      <c r="H49" s="43"/>
      <c r="I49" s="119" t="s">
        <v>26</v>
      </c>
      <c r="J49" s="120" t="str">
        <f>IF(J12="","",J12)</f>
        <v>Vyplň údaj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18"/>
      <c r="J50" s="43"/>
      <c r="K50" s="46"/>
    </row>
    <row r="51" spans="2:47" s="1" customFormat="1">
      <c r="B51" s="42"/>
      <c r="C51" s="37" t="s">
        <v>29</v>
      </c>
      <c r="D51" s="43"/>
      <c r="E51" s="43"/>
      <c r="F51" s="35" t="str">
        <f>E15</f>
        <v xml:space="preserve"> </v>
      </c>
      <c r="G51" s="43"/>
      <c r="H51" s="43"/>
      <c r="I51" s="119" t="s">
        <v>35</v>
      </c>
      <c r="J51" s="348" t="str">
        <f>E21</f>
        <v xml:space="preserve"> </v>
      </c>
      <c r="K51" s="46"/>
    </row>
    <row r="52" spans="2:47" s="1" customFormat="1" ht="14.45" customHeight="1">
      <c r="B52" s="42"/>
      <c r="C52" s="37" t="s">
        <v>33</v>
      </c>
      <c r="D52" s="43"/>
      <c r="E52" s="43"/>
      <c r="F52" s="35" t="str">
        <f>IF(E18="","",E18)</f>
        <v/>
      </c>
      <c r="G52" s="43"/>
      <c r="H52" s="43"/>
      <c r="I52" s="118"/>
      <c r="J52" s="381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8"/>
      <c r="J53" s="43"/>
      <c r="K53" s="46"/>
    </row>
    <row r="54" spans="2:47" s="1" customFormat="1" ht="29.25" customHeight="1">
      <c r="B54" s="42"/>
      <c r="C54" s="144" t="s">
        <v>91</v>
      </c>
      <c r="D54" s="132"/>
      <c r="E54" s="132"/>
      <c r="F54" s="132"/>
      <c r="G54" s="132"/>
      <c r="H54" s="132"/>
      <c r="I54" s="145"/>
      <c r="J54" s="146" t="s">
        <v>92</v>
      </c>
      <c r="K54" s="14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8"/>
      <c r="J55" s="43"/>
      <c r="K55" s="46"/>
    </row>
    <row r="56" spans="2:47" s="1" customFormat="1" ht="29.25" customHeight="1">
      <c r="B56" s="42"/>
      <c r="C56" s="148" t="s">
        <v>93</v>
      </c>
      <c r="D56" s="43"/>
      <c r="E56" s="43"/>
      <c r="F56" s="43"/>
      <c r="G56" s="43"/>
      <c r="H56" s="43"/>
      <c r="I56" s="118"/>
      <c r="J56" s="128">
        <f>J81</f>
        <v>0</v>
      </c>
      <c r="K56" s="46"/>
      <c r="AU56" s="24" t="s">
        <v>94</v>
      </c>
    </row>
    <row r="57" spans="2:47" s="7" customFormat="1" ht="24.95" customHeight="1">
      <c r="B57" s="149"/>
      <c r="C57" s="150"/>
      <c r="D57" s="151" t="s">
        <v>2975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899999999999999" customHeight="1">
      <c r="B58" s="156"/>
      <c r="C58" s="157"/>
      <c r="D58" s="158" t="s">
        <v>2976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8" customFormat="1" ht="19.899999999999999" customHeight="1">
      <c r="B59" s="156"/>
      <c r="C59" s="157"/>
      <c r="D59" s="158" t="s">
        <v>2977</v>
      </c>
      <c r="E59" s="159"/>
      <c r="F59" s="159"/>
      <c r="G59" s="159"/>
      <c r="H59" s="159"/>
      <c r="I59" s="160"/>
      <c r="J59" s="161">
        <f>J88</f>
        <v>0</v>
      </c>
      <c r="K59" s="162"/>
    </row>
    <row r="60" spans="2:47" s="8" customFormat="1" ht="19.899999999999999" customHeight="1">
      <c r="B60" s="156"/>
      <c r="C60" s="157"/>
      <c r="D60" s="158" t="s">
        <v>2978</v>
      </c>
      <c r="E60" s="159"/>
      <c r="F60" s="159"/>
      <c r="G60" s="159"/>
      <c r="H60" s="159"/>
      <c r="I60" s="160"/>
      <c r="J60" s="161">
        <f>J90</f>
        <v>0</v>
      </c>
      <c r="K60" s="162"/>
    </row>
    <row r="61" spans="2:47" s="8" customFormat="1" ht="19.899999999999999" customHeight="1">
      <c r="B61" s="156"/>
      <c r="C61" s="157"/>
      <c r="D61" s="158" t="s">
        <v>2979</v>
      </c>
      <c r="E61" s="159"/>
      <c r="F61" s="159"/>
      <c r="G61" s="159"/>
      <c r="H61" s="159"/>
      <c r="I61" s="160"/>
      <c r="J61" s="161">
        <f>J93</f>
        <v>0</v>
      </c>
      <c r="K61" s="162"/>
    </row>
    <row r="62" spans="2:47" s="1" customFormat="1" ht="21.75" customHeight="1">
      <c r="B62" s="42"/>
      <c r="C62" s="43"/>
      <c r="D62" s="43"/>
      <c r="E62" s="43"/>
      <c r="F62" s="43"/>
      <c r="G62" s="43"/>
      <c r="H62" s="43"/>
      <c r="I62" s="118"/>
      <c r="J62" s="43"/>
      <c r="K62" s="4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39"/>
      <c r="J63" s="58"/>
      <c r="K63" s="59"/>
    </row>
    <row r="67" spans="2:20" s="1" customFormat="1" ht="6.95" customHeight="1">
      <c r="B67" s="60"/>
      <c r="C67" s="61"/>
      <c r="D67" s="61"/>
      <c r="E67" s="61"/>
      <c r="F67" s="61"/>
      <c r="G67" s="61"/>
      <c r="H67" s="61"/>
      <c r="I67" s="142"/>
      <c r="J67" s="61"/>
      <c r="K67" s="61"/>
      <c r="L67" s="62"/>
    </row>
    <row r="68" spans="2:20" s="1" customFormat="1" ht="36.950000000000003" customHeight="1">
      <c r="B68" s="42"/>
      <c r="C68" s="63" t="s">
        <v>134</v>
      </c>
      <c r="D68" s="64"/>
      <c r="E68" s="64"/>
      <c r="F68" s="64"/>
      <c r="G68" s="64"/>
      <c r="H68" s="64"/>
      <c r="I68" s="163"/>
      <c r="J68" s="64"/>
      <c r="K68" s="64"/>
      <c r="L68" s="62"/>
    </row>
    <row r="69" spans="2:20" s="1" customFormat="1" ht="6.95" customHeight="1">
      <c r="B69" s="42"/>
      <c r="C69" s="64"/>
      <c r="D69" s="64"/>
      <c r="E69" s="64"/>
      <c r="F69" s="64"/>
      <c r="G69" s="64"/>
      <c r="H69" s="64"/>
      <c r="I69" s="163"/>
      <c r="J69" s="64"/>
      <c r="K69" s="64"/>
      <c r="L69" s="62"/>
    </row>
    <row r="70" spans="2:20" s="1" customFormat="1" ht="14.45" customHeight="1">
      <c r="B70" s="42"/>
      <c r="C70" s="66" t="s">
        <v>18</v>
      </c>
      <c r="D70" s="64"/>
      <c r="E70" s="64"/>
      <c r="F70" s="64"/>
      <c r="G70" s="64"/>
      <c r="H70" s="64"/>
      <c r="I70" s="163"/>
      <c r="J70" s="64"/>
      <c r="K70" s="64"/>
      <c r="L70" s="62"/>
    </row>
    <row r="71" spans="2:20" s="1" customFormat="1" ht="16.5" customHeight="1">
      <c r="B71" s="42"/>
      <c r="C71" s="64"/>
      <c r="D71" s="64"/>
      <c r="E71" s="386" t="str">
        <f>E7</f>
        <v>Přístavba výtahu pro bytový dům</v>
      </c>
      <c r="F71" s="387"/>
      <c r="G71" s="387"/>
      <c r="H71" s="387"/>
      <c r="I71" s="163"/>
      <c r="J71" s="64"/>
      <c r="K71" s="64"/>
      <c r="L71" s="62"/>
    </row>
    <row r="72" spans="2:20" s="1" customFormat="1" ht="14.45" customHeight="1">
      <c r="B72" s="42"/>
      <c r="C72" s="66" t="s">
        <v>2974</v>
      </c>
      <c r="D72" s="64"/>
      <c r="E72" s="64"/>
      <c r="F72" s="64"/>
      <c r="G72" s="64"/>
      <c r="H72" s="64"/>
      <c r="I72" s="163"/>
      <c r="J72" s="64"/>
      <c r="K72" s="64"/>
      <c r="L72" s="62"/>
    </row>
    <row r="73" spans="2:20" s="1" customFormat="1" ht="17.25" customHeight="1">
      <c r="B73" s="42"/>
      <c r="C73" s="64"/>
      <c r="D73" s="64"/>
      <c r="E73" s="359" t="str">
        <f>E9</f>
        <v>VRN - Vedlejší rozpočtové náklady</v>
      </c>
      <c r="F73" s="382"/>
      <c r="G73" s="382"/>
      <c r="H73" s="382"/>
      <c r="I73" s="163"/>
      <c r="J73" s="64"/>
      <c r="K73" s="64"/>
      <c r="L73" s="62"/>
    </row>
    <row r="74" spans="2:20" s="1" customFormat="1" ht="6.95" customHeight="1">
      <c r="B74" s="42"/>
      <c r="C74" s="64"/>
      <c r="D74" s="64"/>
      <c r="E74" s="64"/>
      <c r="F74" s="64"/>
      <c r="G74" s="64"/>
      <c r="H74" s="64"/>
      <c r="I74" s="163"/>
      <c r="J74" s="64"/>
      <c r="K74" s="64"/>
      <c r="L74" s="62"/>
    </row>
    <row r="75" spans="2:20" s="1" customFormat="1" ht="18" customHeight="1">
      <c r="B75" s="42"/>
      <c r="C75" s="66" t="s">
        <v>24</v>
      </c>
      <c r="D75" s="64"/>
      <c r="E75" s="64"/>
      <c r="F75" s="164" t="str">
        <f>F12</f>
        <v xml:space="preserve">Plzeňská 2076/174,Praha 5 - Košíře	
</v>
      </c>
      <c r="G75" s="64"/>
      <c r="H75" s="64"/>
      <c r="I75" s="165" t="s">
        <v>26</v>
      </c>
      <c r="J75" s="74" t="str">
        <f>IF(J12="","",J12)</f>
        <v>Vyplň údaj</v>
      </c>
      <c r="K75" s="64"/>
      <c r="L75" s="62"/>
    </row>
    <row r="76" spans="2:20" s="1" customFormat="1" ht="6.95" customHeight="1">
      <c r="B76" s="42"/>
      <c r="C76" s="64"/>
      <c r="D76" s="64"/>
      <c r="E76" s="64"/>
      <c r="F76" s="64"/>
      <c r="G76" s="64"/>
      <c r="H76" s="64"/>
      <c r="I76" s="163"/>
      <c r="J76" s="64"/>
      <c r="K76" s="64"/>
      <c r="L76" s="62"/>
    </row>
    <row r="77" spans="2:20" s="1" customFormat="1">
      <c r="B77" s="42"/>
      <c r="C77" s="66" t="s">
        <v>29</v>
      </c>
      <c r="D77" s="64"/>
      <c r="E77" s="64"/>
      <c r="F77" s="164" t="str">
        <f>E15</f>
        <v xml:space="preserve"> </v>
      </c>
      <c r="G77" s="64"/>
      <c r="H77" s="64"/>
      <c r="I77" s="165" t="s">
        <v>35</v>
      </c>
      <c r="J77" s="164" t="str">
        <f>E21</f>
        <v xml:space="preserve"> </v>
      </c>
      <c r="K77" s="64"/>
      <c r="L77" s="62"/>
    </row>
    <row r="78" spans="2:20" s="1" customFormat="1" ht="14.45" customHeight="1">
      <c r="B78" s="42"/>
      <c r="C78" s="66" t="s">
        <v>33</v>
      </c>
      <c r="D78" s="64"/>
      <c r="E78" s="64"/>
      <c r="F78" s="164" t="str">
        <f>IF(E18="","",E18)</f>
        <v/>
      </c>
      <c r="G78" s="64"/>
      <c r="H78" s="64"/>
      <c r="I78" s="163"/>
      <c r="J78" s="64"/>
      <c r="K78" s="64"/>
      <c r="L78" s="62"/>
    </row>
    <row r="79" spans="2:20" s="1" customFormat="1" ht="10.35" customHeight="1">
      <c r="B79" s="42"/>
      <c r="C79" s="64"/>
      <c r="D79" s="64"/>
      <c r="E79" s="64"/>
      <c r="F79" s="64"/>
      <c r="G79" s="64"/>
      <c r="H79" s="64"/>
      <c r="I79" s="163"/>
      <c r="J79" s="64"/>
      <c r="K79" s="64"/>
      <c r="L79" s="62"/>
    </row>
    <row r="80" spans="2:20" s="9" customFormat="1" ht="29.25" customHeight="1">
      <c r="B80" s="166"/>
      <c r="C80" s="167" t="s">
        <v>135</v>
      </c>
      <c r="D80" s="168" t="s">
        <v>58</v>
      </c>
      <c r="E80" s="168" t="s">
        <v>54</v>
      </c>
      <c r="F80" s="168" t="s">
        <v>136</v>
      </c>
      <c r="G80" s="168" t="s">
        <v>137</v>
      </c>
      <c r="H80" s="168" t="s">
        <v>138</v>
      </c>
      <c r="I80" s="169" t="s">
        <v>139</v>
      </c>
      <c r="J80" s="168" t="s">
        <v>92</v>
      </c>
      <c r="K80" s="170" t="s">
        <v>140</v>
      </c>
      <c r="L80" s="171"/>
      <c r="M80" s="82" t="s">
        <v>141</v>
      </c>
      <c r="N80" s="83" t="s">
        <v>43</v>
      </c>
      <c r="O80" s="83" t="s">
        <v>142</v>
      </c>
      <c r="P80" s="83" t="s">
        <v>143</v>
      </c>
      <c r="Q80" s="83" t="s">
        <v>144</v>
      </c>
      <c r="R80" s="83" t="s">
        <v>145</v>
      </c>
      <c r="S80" s="83" t="s">
        <v>146</v>
      </c>
      <c r="T80" s="84" t="s">
        <v>147</v>
      </c>
    </row>
    <row r="81" spans="2:65" s="1" customFormat="1" ht="29.25" customHeight="1">
      <c r="B81" s="42"/>
      <c r="C81" s="88" t="s">
        <v>93</v>
      </c>
      <c r="D81" s="64"/>
      <c r="E81" s="64"/>
      <c r="F81" s="64"/>
      <c r="G81" s="64"/>
      <c r="H81" s="64"/>
      <c r="I81" s="163"/>
      <c r="J81" s="172">
        <f>BK81</f>
        <v>0</v>
      </c>
      <c r="K81" s="64"/>
      <c r="L81" s="62"/>
      <c r="M81" s="85"/>
      <c r="N81" s="86"/>
      <c r="O81" s="86"/>
      <c r="P81" s="173">
        <f>P82</f>
        <v>0</v>
      </c>
      <c r="Q81" s="86"/>
      <c r="R81" s="173">
        <f>R82</f>
        <v>0</v>
      </c>
      <c r="S81" s="86"/>
      <c r="T81" s="174">
        <f>T82</f>
        <v>0</v>
      </c>
      <c r="AT81" s="24" t="s">
        <v>72</v>
      </c>
      <c r="AU81" s="24" t="s">
        <v>94</v>
      </c>
      <c r="BK81" s="175">
        <f>BK82</f>
        <v>0</v>
      </c>
    </row>
    <row r="82" spans="2:65" s="10" customFormat="1" ht="37.35" customHeight="1">
      <c r="B82" s="176"/>
      <c r="C82" s="177"/>
      <c r="D82" s="178" t="s">
        <v>72</v>
      </c>
      <c r="E82" s="179" t="s">
        <v>80</v>
      </c>
      <c r="F82" s="179" t="s">
        <v>81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P83+P88+P90+P93</f>
        <v>0</v>
      </c>
      <c r="Q82" s="184"/>
      <c r="R82" s="185">
        <f>R83+R88+R90+R93</f>
        <v>0</v>
      </c>
      <c r="S82" s="184"/>
      <c r="T82" s="186">
        <f>T83+T88+T90+T93</f>
        <v>0</v>
      </c>
      <c r="AR82" s="187" t="s">
        <v>178</v>
      </c>
      <c r="AT82" s="188" t="s">
        <v>72</v>
      </c>
      <c r="AU82" s="188" t="s">
        <v>73</v>
      </c>
      <c r="AY82" s="187" t="s">
        <v>150</v>
      </c>
      <c r="BK82" s="189">
        <f>BK83+BK88+BK90+BK93</f>
        <v>0</v>
      </c>
    </row>
    <row r="83" spans="2:65" s="10" customFormat="1" ht="19.899999999999999" customHeight="1">
      <c r="B83" s="176"/>
      <c r="C83" s="177"/>
      <c r="D83" s="178" t="s">
        <v>72</v>
      </c>
      <c r="E83" s="190" t="s">
        <v>2980</v>
      </c>
      <c r="F83" s="190" t="s">
        <v>2981</v>
      </c>
      <c r="G83" s="177"/>
      <c r="H83" s="177"/>
      <c r="I83" s="180"/>
      <c r="J83" s="191">
        <f>BK83</f>
        <v>0</v>
      </c>
      <c r="K83" s="177"/>
      <c r="L83" s="182"/>
      <c r="M83" s="183"/>
      <c r="N83" s="184"/>
      <c r="O83" s="184"/>
      <c r="P83" s="185">
        <f>SUM(P84:P87)</f>
        <v>0</v>
      </c>
      <c r="Q83" s="184"/>
      <c r="R83" s="185">
        <f>SUM(R84:R87)</f>
        <v>0</v>
      </c>
      <c r="S83" s="184"/>
      <c r="T83" s="186">
        <f>SUM(T84:T87)</f>
        <v>0</v>
      </c>
      <c r="AR83" s="187" t="s">
        <v>178</v>
      </c>
      <c r="AT83" s="188" t="s">
        <v>72</v>
      </c>
      <c r="AU83" s="188" t="s">
        <v>78</v>
      </c>
      <c r="AY83" s="187" t="s">
        <v>150</v>
      </c>
      <c r="BK83" s="189">
        <f>SUM(BK84:BK87)</f>
        <v>0</v>
      </c>
    </row>
    <row r="84" spans="2:65" s="1" customFormat="1" ht="16.5" customHeight="1">
      <c r="B84" s="42"/>
      <c r="C84" s="192" t="s">
        <v>78</v>
      </c>
      <c r="D84" s="192" t="s">
        <v>152</v>
      </c>
      <c r="E84" s="193" t="s">
        <v>2982</v>
      </c>
      <c r="F84" s="194" t="s">
        <v>2983</v>
      </c>
      <c r="G84" s="195" t="s">
        <v>1715</v>
      </c>
      <c r="H84" s="196">
        <v>1</v>
      </c>
      <c r="I84" s="197"/>
      <c r="J84" s="198">
        <f>ROUND(I84*H84,2)</f>
        <v>0</v>
      </c>
      <c r="K84" s="194" t="s">
        <v>156</v>
      </c>
      <c r="L84" s="62"/>
      <c r="M84" s="199" t="s">
        <v>23</v>
      </c>
      <c r="N84" s="200" t="s">
        <v>45</v>
      </c>
      <c r="O84" s="43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4" t="s">
        <v>2984</v>
      </c>
      <c r="AT84" s="24" t="s">
        <v>152</v>
      </c>
      <c r="AU84" s="24" t="s">
        <v>158</v>
      </c>
      <c r="AY84" s="24" t="s">
        <v>150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4" t="s">
        <v>158</v>
      </c>
      <c r="BK84" s="203">
        <f>ROUND(I84*H84,2)</f>
        <v>0</v>
      </c>
      <c r="BL84" s="24" t="s">
        <v>2984</v>
      </c>
      <c r="BM84" s="24" t="s">
        <v>2985</v>
      </c>
    </row>
    <row r="85" spans="2:65" s="1" customFormat="1" ht="16.5" customHeight="1">
      <c r="B85" s="42"/>
      <c r="C85" s="192" t="s">
        <v>158</v>
      </c>
      <c r="D85" s="192" t="s">
        <v>152</v>
      </c>
      <c r="E85" s="193" t="s">
        <v>2986</v>
      </c>
      <c r="F85" s="194" t="s">
        <v>2987</v>
      </c>
      <c r="G85" s="195" t="s">
        <v>1715</v>
      </c>
      <c r="H85" s="196">
        <v>1</v>
      </c>
      <c r="I85" s="197"/>
      <c r="J85" s="198">
        <f>ROUND(I85*H85,2)</f>
        <v>0</v>
      </c>
      <c r="K85" s="194" t="s">
        <v>23</v>
      </c>
      <c r="L85" s="62"/>
      <c r="M85" s="199" t="s">
        <v>23</v>
      </c>
      <c r="N85" s="200" t="s">
        <v>45</v>
      </c>
      <c r="O85" s="43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4" t="s">
        <v>2984</v>
      </c>
      <c r="AT85" s="24" t="s">
        <v>152</v>
      </c>
      <c r="AU85" s="24" t="s">
        <v>158</v>
      </c>
      <c r="AY85" s="24" t="s">
        <v>150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4" t="s">
        <v>158</v>
      </c>
      <c r="BK85" s="203">
        <f>ROUND(I85*H85,2)</f>
        <v>0</v>
      </c>
      <c r="BL85" s="24" t="s">
        <v>2984</v>
      </c>
      <c r="BM85" s="24" t="s">
        <v>2988</v>
      </c>
    </row>
    <row r="86" spans="2:65" s="1" customFormat="1" ht="16.5" customHeight="1">
      <c r="B86" s="42"/>
      <c r="C86" s="192" t="s">
        <v>169</v>
      </c>
      <c r="D86" s="192" t="s">
        <v>152</v>
      </c>
      <c r="E86" s="193" t="s">
        <v>2989</v>
      </c>
      <c r="F86" s="194" t="s">
        <v>2990</v>
      </c>
      <c r="G86" s="195" t="s">
        <v>1715</v>
      </c>
      <c r="H86" s="196">
        <v>1</v>
      </c>
      <c r="I86" s="197"/>
      <c r="J86" s="198">
        <f>ROUND(I86*H86,2)</f>
        <v>0</v>
      </c>
      <c r="K86" s="194" t="s">
        <v>156</v>
      </c>
      <c r="L86" s="62"/>
      <c r="M86" s="199" t="s">
        <v>23</v>
      </c>
      <c r="N86" s="200" t="s">
        <v>45</v>
      </c>
      <c r="O86" s="43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4" t="s">
        <v>2984</v>
      </c>
      <c r="AT86" s="24" t="s">
        <v>152</v>
      </c>
      <c r="AU86" s="24" t="s">
        <v>158</v>
      </c>
      <c r="AY86" s="24" t="s">
        <v>150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4" t="s">
        <v>158</v>
      </c>
      <c r="BK86" s="203">
        <f>ROUND(I86*H86,2)</f>
        <v>0</v>
      </c>
      <c r="BL86" s="24" t="s">
        <v>2984</v>
      </c>
      <c r="BM86" s="24" t="s">
        <v>2991</v>
      </c>
    </row>
    <row r="87" spans="2:65" s="1" customFormat="1" ht="16.5" customHeight="1">
      <c r="B87" s="42"/>
      <c r="C87" s="192" t="s">
        <v>157</v>
      </c>
      <c r="D87" s="192" t="s">
        <v>152</v>
      </c>
      <c r="E87" s="193" t="s">
        <v>2992</v>
      </c>
      <c r="F87" s="194" t="s">
        <v>2993</v>
      </c>
      <c r="G87" s="195" t="s">
        <v>1715</v>
      </c>
      <c r="H87" s="196">
        <v>1</v>
      </c>
      <c r="I87" s="197"/>
      <c r="J87" s="198">
        <f>ROUND(I87*H87,2)</f>
        <v>0</v>
      </c>
      <c r="K87" s="194" t="s">
        <v>156</v>
      </c>
      <c r="L87" s="62"/>
      <c r="M87" s="199" t="s">
        <v>23</v>
      </c>
      <c r="N87" s="200" t="s">
        <v>45</v>
      </c>
      <c r="O87" s="43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4" t="s">
        <v>2984</v>
      </c>
      <c r="AT87" s="24" t="s">
        <v>152</v>
      </c>
      <c r="AU87" s="24" t="s">
        <v>158</v>
      </c>
      <c r="AY87" s="24" t="s">
        <v>150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4" t="s">
        <v>158</v>
      </c>
      <c r="BK87" s="203">
        <f>ROUND(I87*H87,2)</f>
        <v>0</v>
      </c>
      <c r="BL87" s="24" t="s">
        <v>2984</v>
      </c>
      <c r="BM87" s="24" t="s">
        <v>2994</v>
      </c>
    </row>
    <row r="88" spans="2:65" s="10" customFormat="1" ht="29.85" customHeight="1">
      <c r="B88" s="176"/>
      <c r="C88" s="177"/>
      <c r="D88" s="178" t="s">
        <v>72</v>
      </c>
      <c r="E88" s="190" t="s">
        <v>2995</v>
      </c>
      <c r="F88" s="190" t="s">
        <v>2996</v>
      </c>
      <c r="G88" s="177"/>
      <c r="H88" s="177"/>
      <c r="I88" s="180"/>
      <c r="J88" s="191">
        <f>BK88</f>
        <v>0</v>
      </c>
      <c r="K88" s="177"/>
      <c r="L88" s="182"/>
      <c r="M88" s="183"/>
      <c r="N88" s="184"/>
      <c r="O88" s="184"/>
      <c r="P88" s="185">
        <f>P89</f>
        <v>0</v>
      </c>
      <c r="Q88" s="184"/>
      <c r="R88" s="185">
        <f>R89</f>
        <v>0</v>
      </c>
      <c r="S88" s="184"/>
      <c r="T88" s="186">
        <f>T89</f>
        <v>0</v>
      </c>
      <c r="AR88" s="187" t="s">
        <v>178</v>
      </c>
      <c r="AT88" s="188" t="s">
        <v>72</v>
      </c>
      <c r="AU88" s="188" t="s">
        <v>78</v>
      </c>
      <c r="AY88" s="187" t="s">
        <v>150</v>
      </c>
      <c r="BK88" s="189">
        <f>BK89</f>
        <v>0</v>
      </c>
    </row>
    <row r="89" spans="2:65" s="1" customFormat="1" ht="16.5" customHeight="1">
      <c r="B89" s="42"/>
      <c r="C89" s="192" t="s">
        <v>178</v>
      </c>
      <c r="D89" s="192" t="s">
        <v>152</v>
      </c>
      <c r="E89" s="193" t="s">
        <v>2997</v>
      </c>
      <c r="F89" s="194" t="s">
        <v>2998</v>
      </c>
      <c r="G89" s="195" t="s">
        <v>1715</v>
      </c>
      <c r="H89" s="196">
        <v>1</v>
      </c>
      <c r="I89" s="197"/>
      <c r="J89" s="198">
        <f>ROUND(I89*H89,2)</f>
        <v>0</v>
      </c>
      <c r="K89" s="194" t="s">
        <v>156</v>
      </c>
      <c r="L89" s="62"/>
      <c r="M89" s="199" t="s">
        <v>23</v>
      </c>
      <c r="N89" s="200" t="s">
        <v>45</v>
      </c>
      <c r="O89" s="43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4" t="s">
        <v>2984</v>
      </c>
      <c r="AT89" s="24" t="s">
        <v>152</v>
      </c>
      <c r="AU89" s="24" t="s">
        <v>158</v>
      </c>
      <c r="AY89" s="24" t="s">
        <v>150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4" t="s">
        <v>158</v>
      </c>
      <c r="BK89" s="203">
        <f>ROUND(I89*H89,2)</f>
        <v>0</v>
      </c>
      <c r="BL89" s="24" t="s">
        <v>2984</v>
      </c>
      <c r="BM89" s="24" t="s">
        <v>2999</v>
      </c>
    </row>
    <row r="90" spans="2:65" s="10" customFormat="1" ht="29.85" customHeight="1">
      <c r="B90" s="176"/>
      <c r="C90" s="177"/>
      <c r="D90" s="178" t="s">
        <v>72</v>
      </c>
      <c r="E90" s="190" t="s">
        <v>3000</v>
      </c>
      <c r="F90" s="190" t="s">
        <v>3001</v>
      </c>
      <c r="G90" s="177"/>
      <c r="H90" s="177"/>
      <c r="I90" s="180"/>
      <c r="J90" s="191">
        <f>BK90</f>
        <v>0</v>
      </c>
      <c r="K90" s="177"/>
      <c r="L90" s="182"/>
      <c r="M90" s="183"/>
      <c r="N90" s="184"/>
      <c r="O90" s="184"/>
      <c r="P90" s="185">
        <f>SUM(P91:P92)</f>
        <v>0</v>
      </c>
      <c r="Q90" s="184"/>
      <c r="R90" s="185">
        <f>SUM(R91:R92)</f>
        <v>0</v>
      </c>
      <c r="S90" s="184"/>
      <c r="T90" s="186">
        <f>SUM(T91:T92)</f>
        <v>0</v>
      </c>
      <c r="AR90" s="187" t="s">
        <v>178</v>
      </c>
      <c r="AT90" s="188" t="s">
        <v>72</v>
      </c>
      <c r="AU90" s="188" t="s">
        <v>78</v>
      </c>
      <c r="AY90" s="187" t="s">
        <v>150</v>
      </c>
      <c r="BK90" s="189">
        <f>SUM(BK91:BK92)</f>
        <v>0</v>
      </c>
    </row>
    <row r="91" spans="2:65" s="1" customFormat="1" ht="16.5" customHeight="1">
      <c r="B91" s="42"/>
      <c r="C91" s="192" t="s">
        <v>182</v>
      </c>
      <c r="D91" s="192" t="s">
        <v>152</v>
      </c>
      <c r="E91" s="193" t="s">
        <v>3002</v>
      </c>
      <c r="F91" s="194" t="s">
        <v>3003</v>
      </c>
      <c r="G91" s="195" t="s">
        <v>1715</v>
      </c>
      <c r="H91" s="196">
        <v>1</v>
      </c>
      <c r="I91" s="197"/>
      <c r="J91" s="198">
        <f>ROUND(I91*H91,2)</f>
        <v>0</v>
      </c>
      <c r="K91" s="194" t="s">
        <v>23</v>
      </c>
      <c r="L91" s="62"/>
      <c r="M91" s="199" t="s">
        <v>23</v>
      </c>
      <c r="N91" s="200" t="s">
        <v>45</v>
      </c>
      <c r="O91" s="43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2984</v>
      </c>
      <c r="AT91" s="24" t="s">
        <v>152</v>
      </c>
      <c r="AU91" s="24" t="s">
        <v>158</v>
      </c>
      <c r="AY91" s="24" t="s">
        <v>150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158</v>
      </c>
      <c r="BK91" s="203">
        <f>ROUND(I91*H91,2)</f>
        <v>0</v>
      </c>
      <c r="BL91" s="24" t="s">
        <v>2984</v>
      </c>
      <c r="BM91" s="24" t="s">
        <v>3004</v>
      </c>
    </row>
    <row r="92" spans="2:65" s="1" customFormat="1" ht="16.5" customHeight="1">
      <c r="B92" s="42"/>
      <c r="C92" s="192" t="s">
        <v>186</v>
      </c>
      <c r="D92" s="192" t="s">
        <v>152</v>
      </c>
      <c r="E92" s="193" t="s">
        <v>3005</v>
      </c>
      <c r="F92" s="194" t="s">
        <v>3006</v>
      </c>
      <c r="G92" s="195" t="s">
        <v>3007</v>
      </c>
      <c r="H92" s="196">
        <v>1</v>
      </c>
      <c r="I92" s="197"/>
      <c r="J92" s="198">
        <f>ROUND(I92*H92,2)</f>
        <v>0</v>
      </c>
      <c r="K92" s="194" t="s">
        <v>156</v>
      </c>
      <c r="L92" s="62"/>
      <c r="M92" s="199" t="s">
        <v>23</v>
      </c>
      <c r="N92" s="200" t="s">
        <v>45</v>
      </c>
      <c r="O92" s="43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4" t="s">
        <v>2984</v>
      </c>
      <c r="AT92" s="24" t="s">
        <v>152</v>
      </c>
      <c r="AU92" s="24" t="s">
        <v>158</v>
      </c>
      <c r="AY92" s="24" t="s">
        <v>150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4" t="s">
        <v>158</v>
      </c>
      <c r="BK92" s="203">
        <f>ROUND(I92*H92,2)</f>
        <v>0</v>
      </c>
      <c r="BL92" s="24" t="s">
        <v>2984</v>
      </c>
      <c r="BM92" s="24" t="s">
        <v>3008</v>
      </c>
    </row>
    <row r="93" spans="2:65" s="10" customFormat="1" ht="29.85" customHeight="1">
      <c r="B93" s="176"/>
      <c r="C93" s="177"/>
      <c r="D93" s="178" t="s">
        <v>72</v>
      </c>
      <c r="E93" s="190" t="s">
        <v>3009</v>
      </c>
      <c r="F93" s="190" t="s">
        <v>3010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P94</f>
        <v>0</v>
      </c>
      <c r="Q93" s="184"/>
      <c r="R93" s="185">
        <f>R94</f>
        <v>0</v>
      </c>
      <c r="S93" s="184"/>
      <c r="T93" s="186">
        <f>T94</f>
        <v>0</v>
      </c>
      <c r="AR93" s="187" t="s">
        <v>178</v>
      </c>
      <c r="AT93" s="188" t="s">
        <v>72</v>
      </c>
      <c r="AU93" s="188" t="s">
        <v>78</v>
      </c>
      <c r="AY93" s="187" t="s">
        <v>150</v>
      </c>
      <c r="BK93" s="189">
        <f>BK94</f>
        <v>0</v>
      </c>
    </row>
    <row r="94" spans="2:65" s="1" customFormat="1" ht="16.5" customHeight="1">
      <c r="B94" s="42"/>
      <c r="C94" s="192" t="s">
        <v>190</v>
      </c>
      <c r="D94" s="192" t="s">
        <v>152</v>
      </c>
      <c r="E94" s="193" t="s">
        <v>3011</v>
      </c>
      <c r="F94" s="194" t="s">
        <v>3010</v>
      </c>
      <c r="G94" s="195" t="s">
        <v>1715</v>
      </c>
      <c r="H94" s="196">
        <v>1</v>
      </c>
      <c r="I94" s="197"/>
      <c r="J94" s="198">
        <f>ROUND(I94*H94,2)</f>
        <v>0</v>
      </c>
      <c r="K94" s="194" t="s">
        <v>156</v>
      </c>
      <c r="L94" s="62"/>
      <c r="M94" s="199" t="s">
        <v>23</v>
      </c>
      <c r="N94" s="259" t="s">
        <v>45</v>
      </c>
      <c r="O94" s="260"/>
      <c r="P94" s="261">
        <f>O94*H94</f>
        <v>0</v>
      </c>
      <c r="Q94" s="261">
        <v>0</v>
      </c>
      <c r="R94" s="261">
        <f>Q94*H94</f>
        <v>0</v>
      </c>
      <c r="S94" s="261">
        <v>0</v>
      </c>
      <c r="T94" s="262">
        <f>S94*H94</f>
        <v>0</v>
      </c>
      <c r="AR94" s="24" t="s">
        <v>2984</v>
      </c>
      <c r="AT94" s="24" t="s">
        <v>152</v>
      </c>
      <c r="AU94" s="24" t="s">
        <v>158</v>
      </c>
      <c r="AY94" s="24" t="s">
        <v>150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158</v>
      </c>
      <c r="BK94" s="203">
        <f>ROUND(I94*H94,2)</f>
        <v>0</v>
      </c>
      <c r="BL94" s="24" t="s">
        <v>2984</v>
      </c>
      <c r="BM94" s="24" t="s">
        <v>3012</v>
      </c>
    </row>
    <row r="95" spans="2:65" s="1" customFormat="1" ht="6.95" customHeight="1">
      <c r="B95" s="57"/>
      <c r="C95" s="58"/>
      <c r="D95" s="58"/>
      <c r="E95" s="58"/>
      <c r="F95" s="58"/>
      <c r="G95" s="58"/>
      <c r="H95" s="58"/>
      <c r="I95" s="139"/>
      <c r="J95" s="58"/>
      <c r="K95" s="58"/>
      <c r="L95" s="62"/>
    </row>
  </sheetData>
  <sheetProtection algorithmName="SHA-512" hashValue="G/6KnoxbGVsn2v5zE+mxJqZ7UU09bGW19of+LPLMeCq69PU32h5gpIq7tSqabuq7KxRku0cus5RvT4wqiJ6CEA==" saltValue="8vAd6g7erqpvqWPGsLD22uCrrvWUBiZbk1u/aKSkpUxlgs4QMesio9siRlfERPDIwVnXbhY5rteKPb/4ODzE8Q==" spinCount="100000" sheet="1" objects="1" scenarios="1" formatColumns="0" formatRows="0" autoFilter="0"/>
  <autoFilter ref="C80:K94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640625" style="263" customWidth="1"/>
    <col min="7" max="7" width="5" style="263" customWidth="1"/>
    <col min="8" max="8" width="77.83203125" style="263" customWidth="1"/>
    <col min="9" max="10" width="20" style="263" customWidth="1"/>
    <col min="11" max="11" width="1.6640625" style="263" customWidth="1"/>
  </cols>
  <sheetData>
    <row r="1" spans="2:11" ht="37.5" customHeight="1"/>
    <row r="2" spans="2:1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5" customFormat="1" ht="45" customHeight="1">
      <c r="B3" s="267"/>
      <c r="C3" s="391" t="s">
        <v>3013</v>
      </c>
      <c r="D3" s="391"/>
      <c r="E3" s="391"/>
      <c r="F3" s="391"/>
      <c r="G3" s="391"/>
      <c r="H3" s="391"/>
      <c r="I3" s="391"/>
      <c r="J3" s="391"/>
      <c r="K3" s="268"/>
    </row>
    <row r="4" spans="2:11" ht="25.5" customHeight="1">
      <c r="B4" s="269"/>
      <c r="C4" s="395" t="s">
        <v>3014</v>
      </c>
      <c r="D4" s="395"/>
      <c r="E4" s="395"/>
      <c r="F4" s="395"/>
      <c r="G4" s="395"/>
      <c r="H4" s="395"/>
      <c r="I4" s="395"/>
      <c r="J4" s="395"/>
      <c r="K4" s="270"/>
    </row>
    <row r="5" spans="2:1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ht="15" customHeight="1">
      <c r="B6" s="269"/>
      <c r="C6" s="394" t="s">
        <v>3015</v>
      </c>
      <c r="D6" s="394"/>
      <c r="E6" s="394"/>
      <c r="F6" s="394"/>
      <c r="G6" s="394"/>
      <c r="H6" s="394"/>
      <c r="I6" s="394"/>
      <c r="J6" s="394"/>
      <c r="K6" s="270"/>
    </row>
    <row r="7" spans="2:11" ht="15" customHeight="1">
      <c r="B7" s="273"/>
      <c r="C7" s="394" t="s">
        <v>3016</v>
      </c>
      <c r="D7" s="394"/>
      <c r="E7" s="394"/>
      <c r="F7" s="394"/>
      <c r="G7" s="394"/>
      <c r="H7" s="394"/>
      <c r="I7" s="394"/>
      <c r="J7" s="394"/>
      <c r="K7" s="270"/>
    </row>
    <row r="8" spans="2:1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ht="15" customHeight="1">
      <c r="B9" s="273"/>
      <c r="C9" s="394" t="s">
        <v>3017</v>
      </c>
      <c r="D9" s="394"/>
      <c r="E9" s="394"/>
      <c r="F9" s="394"/>
      <c r="G9" s="394"/>
      <c r="H9" s="394"/>
      <c r="I9" s="394"/>
      <c r="J9" s="394"/>
      <c r="K9" s="270"/>
    </row>
    <row r="10" spans="2:11" ht="15" customHeight="1">
      <c r="B10" s="273"/>
      <c r="C10" s="272"/>
      <c r="D10" s="394" t="s">
        <v>3018</v>
      </c>
      <c r="E10" s="394"/>
      <c r="F10" s="394"/>
      <c r="G10" s="394"/>
      <c r="H10" s="394"/>
      <c r="I10" s="394"/>
      <c r="J10" s="394"/>
      <c r="K10" s="270"/>
    </row>
    <row r="11" spans="2:11" ht="15" customHeight="1">
      <c r="B11" s="273"/>
      <c r="C11" s="274"/>
      <c r="D11" s="394" t="s">
        <v>3019</v>
      </c>
      <c r="E11" s="394"/>
      <c r="F11" s="394"/>
      <c r="G11" s="394"/>
      <c r="H11" s="394"/>
      <c r="I11" s="394"/>
      <c r="J11" s="394"/>
      <c r="K11" s="270"/>
    </row>
    <row r="12" spans="2:11" ht="12.75" customHeight="1">
      <c r="B12" s="273"/>
      <c r="C12" s="274"/>
      <c r="D12" s="274"/>
      <c r="E12" s="274"/>
      <c r="F12" s="274"/>
      <c r="G12" s="274"/>
      <c r="H12" s="274"/>
      <c r="I12" s="274"/>
      <c r="J12" s="274"/>
      <c r="K12" s="270"/>
    </row>
    <row r="13" spans="2:11" ht="15" customHeight="1">
      <c r="B13" s="273"/>
      <c r="C13" s="274"/>
      <c r="D13" s="394" t="s">
        <v>3020</v>
      </c>
      <c r="E13" s="394"/>
      <c r="F13" s="394"/>
      <c r="G13" s="394"/>
      <c r="H13" s="394"/>
      <c r="I13" s="394"/>
      <c r="J13" s="394"/>
      <c r="K13" s="270"/>
    </row>
    <row r="14" spans="2:11" ht="15" customHeight="1">
      <c r="B14" s="273"/>
      <c r="C14" s="274"/>
      <c r="D14" s="394" t="s">
        <v>3021</v>
      </c>
      <c r="E14" s="394"/>
      <c r="F14" s="394"/>
      <c r="G14" s="394"/>
      <c r="H14" s="394"/>
      <c r="I14" s="394"/>
      <c r="J14" s="394"/>
      <c r="K14" s="270"/>
    </row>
    <row r="15" spans="2:11" ht="15" customHeight="1">
      <c r="B15" s="273"/>
      <c r="C15" s="274"/>
      <c r="D15" s="394" t="s">
        <v>3022</v>
      </c>
      <c r="E15" s="394"/>
      <c r="F15" s="394"/>
      <c r="G15" s="394"/>
      <c r="H15" s="394"/>
      <c r="I15" s="394"/>
      <c r="J15" s="394"/>
      <c r="K15" s="270"/>
    </row>
    <row r="16" spans="2:11" ht="15" customHeight="1">
      <c r="B16" s="273"/>
      <c r="C16" s="274"/>
      <c r="D16" s="274"/>
      <c r="E16" s="275" t="s">
        <v>77</v>
      </c>
      <c r="F16" s="394" t="s">
        <v>3023</v>
      </c>
      <c r="G16" s="394"/>
      <c r="H16" s="394"/>
      <c r="I16" s="394"/>
      <c r="J16" s="394"/>
      <c r="K16" s="270"/>
    </row>
    <row r="17" spans="2:11" ht="15" customHeight="1">
      <c r="B17" s="273"/>
      <c r="C17" s="274"/>
      <c r="D17" s="274"/>
      <c r="E17" s="275" t="s">
        <v>3024</v>
      </c>
      <c r="F17" s="394" t="s">
        <v>3025</v>
      </c>
      <c r="G17" s="394"/>
      <c r="H17" s="394"/>
      <c r="I17" s="394"/>
      <c r="J17" s="394"/>
      <c r="K17" s="270"/>
    </row>
    <row r="18" spans="2:11" ht="15" customHeight="1">
      <c r="B18" s="273"/>
      <c r="C18" s="274"/>
      <c r="D18" s="274"/>
      <c r="E18" s="275" t="s">
        <v>3026</v>
      </c>
      <c r="F18" s="394" t="s">
        <v>3027</v>
      </c>
      <c r="G18" s="394"/>
      <c r="H18" s="394"/>
      <c r="I18" s="394"/>
      <c r="J18" s="394"/>
      <c r="K18" s="270"/>
    </row>
    <row r="19" spans="2:11" ht="15" customHeight="1">
      <c r="B19" s="273"/>
      <c r="C19" s="274"/>
      <c r="D19" s="274"/>
      <c r="E19" s="275" t="s">
        <v>3028</v>
      </c>
      <c r="F19" s="394" t="s">
        <v>3029</v>
      </c>
      <c r="G19" s="394"/>
      <c r="H19" s="394"/>
      <c r="I19" s="394"/>
      <c r="J19" s="394"/>
      <c r="K19" s="270"/>
    </row>
    <row r="20" spans="2:11" ht="15" customHeight="1">
      <c r="B20" s="273"/>
      <c r="C20" s="274"/>
      <c r="D20" s="274"/>
      <c r="E20" s="275" t="s">
        <v>3030</v>
      </c>
      <c r="F20" s="394" t="s">
        <v>2160</v>
      </c>
      <c r="G20" s="394"/>
      <c r="H20" s="394"/>
      <c r="I20" s="394"/>
      <c r="J20" s="394"/>
      <c r="K20" s="270"/>
    </row>
    <row r="21" spans="2:11" ht="15" customHeight="1">
      <c r="B21" s="273"/>
      <c r="C21" s="274"/>
      <c r="D21" s="274"/>
      <c r="E21" s="275" t="s">
        <v>3031</v>
      </c>
      <c r="F21" s="394" t="s">
        <v>3032</v>
      </c>
      <c r="G21" s="394"/>
      <c r="H21" s="394"/>
      <c r="I21" s="394"/>
      <c r="J21" s="394"/>
      <c r="K21" s="270"/>
    </row>
    <row r="22" spans="2:11" ht="12.75" customHeight="1">
      <c r="B22" s="273"/>
      <c r="C22" s="274"/>
      <c r="D22" s="274"/>
      <c r="E22" s="274"/>
      <c r="F22" s="274"/>
      <c r="G22" s="274"/>
      <c r="H22" s="274"/>
      <c r="I22" s="274"/>
      <c r="J22" s="274"/>
      <c r="K22" s="270"/>
    </row>
    <row r="23" spans="2:11" ht="15" customHeight="1">
      <c r="B23" s="273"/>
      <c r="C23" s="394" t="s">
        <v>3033</v>
      </c>
      <c r="D23" s="394"/>
      <c r="E23" s="394"/>
      <c r="F23" s="394"/>
      <c r="G23" s="394"/>
      <c r="H23" s="394"/>
      <c r="I23" s="394"/>
      <c r="J23" s="394"/>
      <c r="K23" s="270"/>
    </row>
    <row r="24" spans="2:11" ht="15" customHeight="1">
      <c r="B24" s="273"/>
      <c r="C24" s="394" t="s">
        <v>3034</v>
      </c>
      <c r="D24" s="394"/>
      <c r="E24" s="394"/>
      <c r="F24" s="394"/>
      <c r="G24" s="394"/>
      <c r="H24" s="394"/>
      <c r="I24" s="394"/>
      <c r="J24" s="394"/>
      <c r="K24" s="270"/>
    </row>
    <row r="25" spans="2:11" ht="15" customHeight="1">
      <c r="B25" s="273"/>
      <c r="C25" s="272"/>
      <c r="D25" s="394" t="s">
        <v>3035</v>
      </c>
      <c r="E25" s="394"/>
      <c r="F25" s="394"/>
      <c r="G25" s="394"/>
      <c r="H25" s="394"/>
      <c r="I25" s="394"/>
      <c r="J25" s="394"/>
      <c r="K25" s="270"/>
    </row>
    <row r="26" spans="2:11" ht="15" customHeight="1">
      <c r="B26" s="273"/>
      <c r="C26" s="274"/>
      <c r="D26" s="394" t="s">
        <v>3036</v>
      </c>
      <c r="E26" s="394"/>
      <c r="F26" s="394"/>
      <c r="G26" s="394"/>
      <c r="H26" s="394"/>
      <c r="I26" s="394"/>
      <c r="J26" s="394"/>
      <c r="K26" s="270"/>
    </row>
    <row r="27" spans="2:11" ht="12.75" customHeight="1">
      <c r="B27" s="273"/>
      <c r="C27" s="274"/>
      <c r="D27" s="274"/>
      <c r="E27" s="274"/>
      <c r="F27" s="274"/>
      <c r="G27" s="274"/>
      <c r="H27" s="274"/>
      <c r="I27" s="274"/>
      <c r="J27" s="274"/>
      <c r="K27" s="270"/>
    </row>
    <row r="28" spans="2:11" ht="15" customHeight="1">
      <c r="B28" s="273"/>
      <c r="C28" s="274"/>
      <c r="D28" s="394" t="s">
        <v>3037</v>
      </c>
      <c r="E28" s="394"/>
      <c r="F28" s="394"/>
      <c r="G28" s="394"/>
      <c r="H28" s="394"/>
      <c r="I28" s="394"/>
      <c r="J28" s="394"/>
      <c r="K28" s="270"/>
    </row>
    <row r="29" spans="2:11" ht="15" customHeight="1">
      <c r="B29" s="273"/>
      <c r="C29" s="274"/>
      <c r="D29" s="394" t="s">
        <v>3038</v>
      </c>
      <c r="E29" s="394"/>
      <c r="F29" s="394"/>
      <c r="G29" s="394"/>
      <c r="H29" s="394"/>
      <c r="I29" s="394"/>
      <c r="J29" s="394"/>
      <c r="K29" s="270"/>
    </row>
    <row r="30" spans="2:11" ht="12.75" customHeight="1">
      <c r="B30" s="273"/>
      <c r="C30" s="274"/>
      <c r="D30" s="274"/>
      <c r="E30" s="274"/>
      <c r="F30" s="274"/>
      <c r="G30" s="274"/>
      <c r="H30" s="274"/>
      <c r="I30" s="274"/>
      <c r="J30" s="274"/>
      <c r="K30" s="270"/>
    </row>
    <row r="31" spans="2:11" ht="15" customHeight="1">
      <c r="B31" s="273"/>
      <c r="C31" s="274"/>
      <c r="D31" s="394" t="s">
        <v>3039</v>
      </c>
      <c r="E31" s="394"/>
      <c r="F31" s="394"/>
      <c r="G31" s="394"/>
      <c r="H31" s="394"/>
      <c r="I31" s="394"/>
      <c r="J31" s="394"/>
      <c r="K31" s="270"/>
    </row>
    <row r="32" spans="2:11" ht="15" customHeight="1">
      <c r="B32" s="273"/>
      <c r="C32" s="274"/>
      <c r="D32" s="394" t="s">
        <v>3040</v>
      </c>
      <c r="E32" s="394"/>
      <c r="F32" s="394"/>
      <c r="G32" s="394"/>
      <c r="H32" s="394"/>
      <c r="I32" s="394"/>
      <c r="J32" s="394"/>
      <c r="K32" s="270"/>
    </row>
    <row r="33" spans="2:11" ht="15" customHeight="1">
      <c r="B33" s="273"/>
      <c r="C33" s="274"/>
      <c r="D33" s="394" t="s">
        <v>3041</v>
      </c>
      <c r="E33" s="394"/>
      <c r="F33" s="394"/>
      <c r="G33" s="394"/>
      <c r="H33" s="394"/>
      <c r="I33" s="394"/>
      <c r="J33" s="394"/>
      <c r="K33" s="270"/>
    </row>
    <row r="34" spans="2:11" ht="15" customHeight="1">
      <c r="B34" s="273"/>
      <c r="C34" s="274"/>
      <c r="D34" s="272"/>
      <c r="E34" s="276" t="s">
        <v>135</v>
      </c>
      <c r="F34" s="272"/>
      <c r="G34" s="394" t="s">
        <v>3042</v>
      </c>
      <c r="H34" s="394"/>
      <c r="I34" s="394"/>
      <c r="J34" s="394"/>
      <c r="K34" s="270"/>
    </row>
    <row r="35" spans="2:11" ht="30.75" customHeight="1">
      <c r="B35" s="273"/>
      <c r="C35" s="274"/>
      <c r="D35" s="272"/>
      <c r="E35" s="276" t="s">
        <v>3043</v>
      </c>
      <c r="F35" s="272"/>
      <c r="G35" s="394" t="s">
        <v>3044</v>
      </c>
      <c r="H35" s="394"/>
      <c r="I35" s="394"/>
      <c r="J35" s="394"/>
      <c r="K35" s="270"/>
    </row>
    <row r="36" spans="2:11" ht="15" customHeight="1">
      <c r="B36" s="273"/>
      <c r="C36" s="274"/>
      <c r="D36" s="272"/>
      <c r="E36" s="276" t="s">
        <v>54</v>
      </c>
      <c r="F36" s="272"/>
      <c r="G36" s="394" t="s">
        <v>3045</v>
      </c>
      <c r="H36" s="394"/>
      <c r="I36" s="394"/>
      <c r="J36" s="394"/>
      <c r="K36" s="270"/>
    </row>
    <row r="37" spans="2:11" ht="15" customHeight="1">
      <c r="B37" s="273"/>
      <c r="C37" s="274"/>
      <c r="D37" s="272"/>
      <c r="E37" s="276" t="s">
        <v>136</v>
      </c>
      <c r="F37" s="272"/>
      <c r="G37" s="394" t="s">
        <v>3046</v>
      </c>
      <c r="H37" s="394"/>
      <c r="I37" s="394"/>
      <c r="J37" s="394"/>
      <c r="K37" s="270"/>
    </row>
    <row r="38" spans="2:11" ht="15" customHeight="1">
      <c r="B38" s="273"/>
      <c r="C38" s="274"/>
      <c r="D38" s="272"/>
      <c r="E38" s="276" t="s">
        <v>137</v>
      </c>
      <c r="F38" s="272"/>
      <c r="G38" s="394" t="s">
        <v>3047</v>
      </c>
      <c r="H38" s="394"/>
      <c r="I38" s="394"/>
      <c r="J38" s="394"/>
      <c r="K38" s="270"/>
    </row>
    <row r="39" spans="2:11" ht="15" customHeight="1">
      <c r="B39" s="273"/>
      <c r="C39" s="274"/>
      <c r="D39" s="272"/>
      <c r="E39" s="276" t="s">
        <v>138</v>
      </c>
      <c r="F39" s="272"/>
      <c r="G39" s="394" t="s">
        <v>3048</v>
      </c>
      <c r="H39" s="394"/>
      <c r="I39" s="394"/>
      <c r="J39" s="394"/>
      <c r="K39" s="270"/>
    </row>
    <row r="40" spans="2:11" ht="15" customHeight="1">
      <c r="B40" s="273"/>
      <c r="C40" s="274"/>
      <c r="D40" s="272"/>
      <c r="E40" s="276" t="s">
        <v>3049</v>
      </c>
      <c r="F40" s="272"/>
      <c r="G40" s="394" t="s">
        <v>3050</v>
      </c>
      <c r="H40" s="394"/>
      <c r="I40" s="394"/>
      <c r="J40" s="394"/>
      <c r="K40" s="270"/>
    </row>
    <row r="41" spans="2:11" ht="15" customHeight="1">
      <c r="B41" s="273"/>
      <c r="C41" s="274"/>
      <c r="D41" s="272"/>
      <c r="E41" s="276"/>
      <c r="F41" s="272"/>
      <c r="G41" s="394" t="s">
        <v>3051</v>
      </c>
      <c r="H41" s="394"/>
      <c r="I41" s="394"/>
      <c r="J41" s="394"/>
      <c r="K41" s="270"/>
    </row>
    <row r="42" spans="2:11" ht="15" customHeight="1">
      <c r="B42" s="273"/>
      <c r="C42" s="274"/>
      <c r="D42" s="272"/>
      <c r="E42" s="276" t="s">
        <v>3052</v>
      </c>
      <c r="F42" s="272"/>
      <c r="G42" s="394" t="s">
        <v>3053</v>
      </c>
      <c r="H42" s="394"/>
      <c r="I42" s="394"/>
      <c r="J42" s="394"/>
      <c r="K42" s="270"/>
    </row>
    <row r="43" spans="2:11" ht="15" customHeight="1">
      <c r="B43" s="273"/>
      <c r="C43" s="274"/>
      <c r="D43" s="272"/>
      <c r="E43" s="276" t="s">
        <v>140</v>
      </c>
      <c r="F43" s="272"/>
      <c r="G43" s="394" t="s">
        <v>3054</v>
      </c>
      <c r="H43" s="394"/>
      <c r="I43" s="394"/>
      <c r="J43" s="394"/>
      <c r="K43" s="270"/>
    </row>
    <row r="44" spans="2:11" ht="12.75" customHeight="1">
      <c r="B44" s="273"/>
      <c r="C44" s="274"/>
      <c r="D44" s="272"/>
      <c r="E44" s="272"/>
      <c r="F44" s="272"/>
      <c r="G44" s="272"/>
      <c r="H44" s="272"/>
      <c r="I44" s="272"/>
      <c r="J44" s="272"/>
      <c r="K44" s="270"/>
    </row>
    <row r="45" spans="2:11" ht="15" customHeight="1">
      <c r="B45" s="273"/>
      <c r="C45" s="274"/>
      <c r="D45" s="394" t="s">
        <v>3055</v>
      </c>
      <c r="E45" s="394"/>
      <c r="F45" s="394"/>
      <c r="G45" s="394"/>
      <c r="H45" s="394"/>
      <c r="I45" s="394"/>
      <c r="J45" s="394"/>
      <c r="K45" s="270"/>
    </row>
    <row r="46" spans="2:11" ht="15" customHeight="1">
      <c r="B46" s="273"/>
      <c r="C46" s="274"/>
      <c r="D46" s="274"/>
      <c r="E46" s="394" t="s">
        <v>3056</v>
      </c>
      <c r="F46" s="394"/>
      <c r="G46" s="394"/>
      <c r="H46" s="394"/>
      <c r="I46" s="394"/>
      <c r="J46" s="394"/>
      <c r="K46" s="270"/>
    </row>
    <row r="47" spans="2:11" ht="15" customHeight="1">
      <c r="B47" s="273"/>
      <c r="C47" s="274"/>
      <c r="D47" s="274"/>
      <c r="E47" s="394" t="s">
        <v>3057</v>
      </c>
      <c r="F47" s="394"/>
      <c r="G47" s="394"/>
      <c r="H47" s="394"/>
      <c r="I47" s="394"/>
      <c r="J47" s="394"/>
      <c r="K47" s="270"/>
    </row>
    <row r="48" spans="2:11" ht="15" customHeight="1">
      <c r="B48" s="273"/>
      <c r="C48" s="274"/>
      <c r="D48" s="274"/>
      <c r="E48" s="394" t="s">
        <v>3058</v>
      </c>
      <c r="F48" s="394"/>
      <c r="G48" s="394"/>
      <c r="H48" s="394"/>
      <c r="I48" s="394"/>
      <c r="J48" s="394"/>
      <c r="K48" s="270"/>
    </row>
    <row r="49" spans="2:11" ht="15" customHeight="1">
      <c r="B49" s="273"/>
      <c r="C49" s="274"/>
      <c r="D49" s="394" t="s">
        <v>3059</v>
      </c>
      <c r="E49" s="394"/>
      <c r="F49" s="394"/>
      <c r="G49" s="394"/>
      <c r="H49" s="394"/>
      <c r="I49" s="394"/>
      <c r="J49" s="394"/>
      <c r="K49" s="270"/>
    </row>
    <row r="50" spans="2:11" ht="25.5" customHeight="1">
      <c r="B50" s="269"/>
      <c r="C50" s="395" t="s">
        <v>3060</v>
      </c>
      <c r="D50" s="395"/>
      <c r="E50" s="395"/>
      <c r="F50" s="395"/>
      <c r="G50" s="395"/>
      <c r="H50" s="395"/>
      <c r="I50" s="395"/>
      <c r="J50" s="395"/>
      <c r="K50" s="270"/>
    </row>
    <row r="51" spans="2:11" ht="5.25" customHeight="1">
      <c r="B51" s="269"/>
      <c r="C51" s="271"/>
      <c r="D51" s="271"/>
      <c r="E51" s="271"/>
      <c r="F51" s="271"/>
      <c r="G51" s="271"/>
      <c r="H51" s="271"/>
      <c r="I51" s="271"/>
      <c r="J51" s="271"/>
      <c r="K51" s="270"/>
    </row>
    <row r="52" spans="2:11" ht="15" customHeight="1">
      <c r="B52" s="269"/>
      <c r="C52" s="394" t="s">
        <v>3061</v>
      </c>
      <c r="D52" s="394"/>
      <c r="E52" s="394"/>
      <c r="F52" s="394"/>
      <c r="G52" s="394"/>
      <c r="H52" s="394"/>
      <c r="I52" s="394"/>
      <c r="J52" s="394"/>
      <c r="K52" s="270"/>
    </row>
    <row r="53" spans="2:11" ht="15" customHeight="1">
      <c r="B53" s="269"/>
      <c r="C53" s="394" t="s">
        <v>3062</v>
      </c>
      <c r="D53" s="394"/>
      <c r="E53" s="394"/>
      <c r="F53" s="394"/>
      <c r="G53" s="394"/>
      <c r="H53" s="394"/>
      <c r="I53" s="394"/>
      <c r="J53" s="394"/>
      <c r="K53" s="270"/>
    </row>
    <row r="54" spans="2:11" ht="12.75" customHeight="1">
      <c r="B54" s="269"/>
      <c r="C54" s="272"/>
      <c r="D54" s="272"/>
      <c r="E54" s="272"/>
      <c r="F54" s="272"/>
      <c r="G54" s="272"/>
      <c r="H54" s="272"/>
      <c r="I54" s="272"/>
      <c r="J54" s="272"/>
      <c r="K54" s="270"/>
    </row>
    <row r="55" spans="2:11" ht="15" customHeight="1">
      <c r="B55" s="269"/>
      <c r="C55" s="394" t="s">
        <v>3063</v>
      </c>
      <c r="D55" s="394"/>
      <c r="E55" s="394"/>
      <c r="F55" s="394"/>
      <c r="G55" s="394"/>
      <c r="H55" s="394"/>
      <c r="I55" s="394"/>
      <c r="J55" s="394"/>
      <c r="K55" s="270"/>
    </row>
    <row r="56" spans="2:11" ht="15" customHeight="1">
      <c r="B56" s="269"/>
      <c r="C56" s="274"/>
      <c r="D56" s="394" t="s">
        <v>3064</v>
      </c>
      <c r="E56" s="394"/>
      <c r="F56" s="394"/>
      <c r="G56" s="394"/>
      <c r="H56" s="394"/>
      <c r="I56" s="394"/>
      <c r="J56" s="394"/>
      <c r="K56" s="270"/>
    </row>
    <row r="57" spans="2:11" ht="15" customHeight="1">
      <c r="B57" s="269"/>
      <c r="C57" s="274"/>
      <c r="D57" s="394" t="s">
        <v>3065</v>
      </c>
      <c r="E57" s="394"/>
      <c r="F57" s="394"/>
      <c r="G57" s="394"/>
      <c r="H57" s="394"/>
      <c r="I57" s="394"/>
      <c r="J57" s="394"/>
      <c r="K57" s="270"/>
    </row>
    <row r="58" spans="2:11" ht="15" customHeight="1">
      <c r="B58" s="269"/>
      <c r="C58" s="274"/>
      <c r="D58" s="394" t="s">
        <v>3066</v>
      </c>
      <c r="E58" s="394"/>
      <c r="F58" s="394"/>
      <c r="G58" s="394"/>
      <c r="H58" s="394"/>
      <c r="I58" s="394"/>
      <c r="J58" s="394"/>
      <c r="K58" s="270"/>
    </row>
    <row r="59" spans="2:11" ht="15" customHeight="1">
      <c r="B59" s="269"/>
      <c r="C59" s="274"/>
      <c r="D59" s="394" t="s">
        <v>3067</v>
      </c>
      <c r="E59" s="394"/>
      <c r="F59" s="394"/>
      <c r="G59" s="394"/>
      <c r="H59" s="394"/>
      <c r="I59" s="394"/>
      <c r="J59" s="394"/>
      <c r="K59" s="270"/>
    </row>
    <row r="60" spans="2:11" ht="15" customHeight="1">
      <c r="B60" s="269"/>
      <c r="C60" s="274"/>
      <c r="D60" s="393" t="s">
        <v>3068</v>
      </c>
      <c r="E60" s="393"/>
      <c r="F60" s="393"/>
      <c r="G60" s="393"/>
      <c r="H60" s="393"/>
      <c r="I60" s="393"/>
      <c r="J60" s="393"/>
      <c r="K60" s="270"/>
    </row>
    <row r="61" spans="2:11" ht="15" customHeight="1">
      <c r="B61" s="269"/>
      <c r="C61" s="274"/>
      <c r="D61" s="394" t="s">
        <v>3069</v>
      </c>
      <c r="E61" s="394"/>
      <c r="F61" s="394"/>
      <c r="G61" s="394"/>
      <c r="H61" s="394"/>
      <c r="I61" s="394"/>
      <c r="J61" s="394"/>
      <c r="K61" s="270"/>
    </row>
    <row r="62" spans="2:11" ht="12.75" customHeight="1">
      <c r="B62" s="269"/>
      <c r="C62" s="274"/>
      <c r="D62" s="274"/>
      <c r="E62" s="277"/>
      <c r="F62" s="274"/>
      <c r="G62" s="274"/>
      <c r="H62" s="274"/>
      <c r="I62" s="274"/>
      <c r="J62" s="274"/>
      <c r="K62" s="270"/>
    </row>
    <row r="63" spans="2:11" ht="15" customHeight="1">
      <c r="B63" s="269"/>
      <c r="C63" s="274"/>
      <c r="D63" s="394" t="s">
        <v>3070</v>
      </c>
      <c r="E63" s="394"/>
      <c r="F63" s="394"/>
      <c r="G63" s="394"/>
      <c r="H63" s="394"/>
      <c r="I63" s="394"/>
      <c r="J63" s="394"/>
      <c r="K63" s="270"/>
    </row>
    <row r="64" spans="2:11" ht="15" customHeight="1">
      <c r="B64" s="269"/>
      <c r="C64" s="274"/>
      <c r="D64" s="393" t="s">
        <v>3071</v>
      </c>
      <c r="E64" s="393"/>
      <c r="F64" s="393"/>
      <c r="G64" s="393"/>
      <c r="H64" s="393"/>
      <c r="I64" s="393"/>
      <c r="J64" s="393"/>
      <c r="K64" s="270"/>
    </row>
    <row r="65" spans="2:11" ht="15" customHeight="1">
      <c r="B65" s="269"/>
      <c r="C65" s="274"/>
      <c r="D65" s="394" t="s">
        <v>3072</v>
      </c>
      <c r="E65" s="394"/>
      <c r="F65" s="394"/>
      <c r="G65" s="394"/>
      <c r="H65" s="394"/>
      <c r="I65" s="394"/>
      <c r="J65" s="394"/>
      <c r="K65" s="270"/>
    </row>
    <row r="66" spans="2:11" ht="15" customHeight="1">
      <c r="B66" s="269"/>
      <c r="C66" s="274"/>
      <c r="D66" s="394" t="s">
        <v>3073</v>
      </c>
      <c r="E66" s="394"/>
      <c r="F66" s="394"/>
      <c r="G66" s="394"/>
      <c r="H66" s="394"/>
      <c r="I66" s="394"/>
      <c r="J66" s="394"/>
      <c r="K66" s="270"/>
    </row>
    <row r="67" spans="2:11" ht="15" customHeight="1">
      <c r="B67" s="269"/>
      <c r="C67" s="274"/>
      <c r="D67" s="394" t="s">
        <v>3074</v>
      </c>
      <c r="E67" s="394"/>
      <c r="F67" s="394"/>
      <c r="G67" s="394"/>
      <c r="H67" s="394"/>
      <c r="I67" s="394"/>
      <c r="J67" s="394"/>
      <c r="K67" s="270"/>
    </row>
    <row r="68" spans="2:11" ht="15" customHeight="1">
      <c r="B68" s="269"/>
      <c r="C68" s="274"/>
      <c r="D68" s="394" t="s">
        <v>3075</v>
      </c>
      <c r="E68" s="394"/>
      <c r="F68" s="394"/>
      <c r="G68" s="394"/>
      <c r="H68" s="394"/>
      <c r="I68" s="394"/>
      <c r="J68" s="394"/>
      <c r="K68" s="270"/>
    </row>
    <row r="69" spans="2:11" ht="12.75" customHeight="1">
      <c r="B69" s="278"/>
      <c r="C69" s="279"/>
      <c r="D69" s="279"/>
      <c r="E69" s="279"/>
      <c r="F69" s="279"/>
      <c r="G69" s="279"/>
      <c r="H69" s="279"/>
      <c r="I69" s="279"/>
      <c r="J69" s="279"/>
      <c r="K69" s="280"/>
    </row>
    <row r="70" spans="2:11" ht="18.75" customHeight="1">
      <c r="B70" s="281"/>
      <c r="C70" s="281"/>
      <c r="D70" s="281"/>
      <c r="E70" s="281"/>
      <c r="F70" s="281"/>
      <c r="G70" s="281"/>
      <c r="H70" s="281"/>
      <c r="I70" s="281"/>
      <c r="J70" s="281"/>
      <c r="K70" s="282"/>
    </row>
    <row r="71" spans="2:11" ht="18.75" customHeight="1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spans="2:11" ht="7.5" customHeight="1">
      <c r="B72" s="283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ht="45" customHeight="1">
      <c r="B73" s="286"/>
      <c r="C73" s="392" t="s">
        <v>87</v>
      </c>
      <c r="D73" s="392"/>
      <c r="E73" s="392"/>
      <c r="F73" s="392"/>
      <c r="G73" s="392"/>
      <c r="H73" s="392"/>
      <c r="I73" s="392"/>
      <c r="J73" s="392"/>
      <c r="K73" s="287"/>
    </row>
    <row r="74" spans="2:11" ht="17.25" customHeight="1">
      <c r="B74" s="286"/>
      <c r="C74" s="288" t="s">
        <v>3076</v>
      </c>
      <c r="D74" s="288"/>
      <c r="E74" s="288"/>
      <c r="F74" s="288" t="s">
        <v>3077</v>
      </c>
      <c r="G74" s="289"/>
      <c r="H74" s="288" t="s">
        <v>136</v>
      </c>
      <c r="I74" s="288" t="s">
        <v>58</v>
      </c>
      <c r="J74" s="288" t="s">
        <v>3078</v>
      </c>
      <c r="K74" s="287"/>
    </row>
    <row r="75" spans="2:11" ht="17.25" customHeight="1">
      <c r="B75" s="286"/>
      <c r="C75" s="290" t="s">
        <v>3079</v>
      </c>
      <c r="D75" s="290"/>
      <c r="E75" s="290"/>
      <c r="F75" s="291" t="s">
        <v>3080</v>
      </c>
      <c r="G75" s="292"/>
      <c r="H75" s="290"/>
      <c r="I75" s="290"/>
      <c r="J75" s="290" t="s">
        <v>3081</v>
      </c>
      <c r="K75" s="287"/>
    </row>
    <row r="76" spans="2:11" ht="5.25" customHeight="1">
      <c r="B76" s="286"/>
      <c r="C76" s="293"/>
      <c r="D76" s="293"/>
      <c r="E76" s="293"/>
      <c r="F76" s="293"/>
      <c r="G76" s="294"/>
      <c r="H76" s="293"/>
      <c r="I76" s="293"/>
      <c r="J76" s="293"/>
      <c r="K76" s="287"/>
    </row>
    <row r="77" spans="2:11" ht="15" customHeight="1">
      <c r="B77" s="286"/>
      <c r="C77" s="276" t="s">
        <v>54</v>
      </c>
      <c r="D77" s="293"/>
      <c r="E77" s="293"/>
      <c r="F77" s="295" t="s">
        <v>3082</v>
      </c>
      <c r="G77" s="294"/>
      <c r="H77" s="276" t="s">
        <v>3083</v>
      </c>
      <c r="I77" s="276" t="s">
        <v>3084</v>
      </c>
      <c r="J77" s="276">
        <v>20</v>
      </c>
      <c r="K77" s="287"/>
    </row>
    <row r="78" spans="2:11" ht="15" customHeight="1">
      <c r="B78" s="286"/>
      <c r="C78" s="276" t="s">
        <v>3085</v>
      </c>
      <c r="D78" s="276"/>
      <c r="E78" s="276"/>
      <c r="F78" s="295" t="s">
        <v>3082</v>
      </c>
      <c r="G78" s="294"/>
      <c r="H78" s="276" t="s">
        <v>3086</v>
      </c>
      <c r="I78" s="276" t="s">
        <v>3084</v>
      </c>
      <c r="J78" s="276">
        <v>120</v>
      </c>
      <c r="K78" s="287"/>
    </row>
    <row r="79" spans="2:11" ht="15" customHeight="1">
      <c r="B79" s="296"/>
      <c r="C79" s="276" t="s">
        <v>3087</v>
      </c>
      <c r="D79" s="276"/>
      <c r="E79" s="276"/>
      <c r="F79" s="295" t="s">
        <v>3088</v>
      </c>
      <c r="G79" s="294"/>
      <c r="H79" s="276" t="s">
        <v>3089</v>
      </c>
      <c r="I79" s="276" t="s">
        <v>3084</v>
      </c>
      <c r="J79" s="276">
        <v>50</v>
      </c>
      <c r="K79" s="287"/>
    </row>
    <row r="80" spans="2:11" ht="15" customHeight="1">
      <c r="B80" s="296"/>
      <c r="C80" s="276" t="s">
        <v>3090</v>
      </c>
      <c r="D80" s="276"/>
      <c r="E80" s="276"/>
      <c r="F80" s="295" t="s">
        <v>3082</v>
      </c>
      <c r="G80" s="294"/>
      <c r="H80" s="276" t="s">
        <v>3091</v>
      </c>
      <c r="I80" s="276" t="s">
        <v>3092</v>
      </c>
      <c r="J80" s="276"/>
      <c r="K80" s="287"/>
    </row>
    <row r="81" spans="2:11" ht="15" customHeight="1">
      <c r="B81" s="296"/>
      <c r="C81" s="297" t="s">
        <v>3093</v>
      </c>
      <c r="D81" s="297"/>
      <c r="E81" s="297"/>
      <c r="F81" s="298" t="s">
        <v>3088</v>
      </c>
      <c r="G81" s="297"/>
      <c r="H81" s="297" t="s">
        <v>3094</v>
      </c>
      <c r="I81" s="297" t="s">
        <v>3084</v>
      </c>
      <c r="J81" s="297">
        <v>15</v>
      </c>
      <c r="K81" s="287"/>
    </row>
    <row r="82" spans="2:11" ht="15" customHeight="1">
      <c r="B82" s="296"/>
      <c r="C82" s="297" t="s">
        <v>3095</v>
      </c>
      <c r="D82" s="297"/>
      <c r="E82" s="297"/>
      <c r="F82" s="298" t="s">
        <v>3088</v>
      </c>
      <c r="G82" s="297"/>
      <c r="H82" s="297" t="s">
        <v>3096</v>
      </c>
      <c r="I82" s="297" t="s">
        <v>3084</v>
      </c>
      <c r="J82" s="297">
        <v>15</v>
      </c>
      <c r="K82" s="287"/>
    </row>
    <row r="83" spans="2:11" ht="15" customHeight="1">
      <c r="B83" s="296"/>
      <c r="C83" s="297" t="s">
        <v>3097</v>
      </c>
      <c r="D83" s="297"/>
      <c r="E83" s="297"/>
      <c r="F83" s="298" t="s">
        <v>3088</v>
      </c>
      <c r="G83" s="297"/>
      <c r="H83" s="297" t="s">
        <v>3098</v>
      </c>
      <c r="I83" s="297" t="s">
        <v>3084</v>
      </c>
      <c r="J83" s="297">
        <v>20</v>
      </c>
      <c r="K83" s="287"/>
    </row>
    <row r="84" spans="2:11" ht="15" customHeight="1">
      <c r="B84" s="296"/>
      <c r="C84" s="297" t="s">
        <v>3099</v>
      </c>
      <c r="D84" s="297"/>
      <c r="E84" s="297"/>
      <c r="F84" s="298" t="s">
        <v>3088</v>
      </c>
      <c r="G84" s="297"/>
      <c r="H84" s="297" t="s">
        <v>3100</v>
      </c>
      <c r="I84" s="297" t="s">
        <v>3084</v>
      </c>
      <c r="J84" s="297">
        <v>20</v>
      </c>
      <c r="K84" s="287"/>
    </row>
    <row r="85" spans="2:11" ht="15" customHeight="1">
      <c r="B85" s="296"/>
      <c r="C85" s="276" t="s">
        <v>3101</v>
      </c>
      <c r="D85" s="276"/>
      <c r="E85" s="276"/>
      <c r="F85" s="295" t="s">
        <v>3088</v>
      </c>
      <c r="G85" s="294"/>
      <c r="H85" s="276" t="s">
        <v>3102</v>
      </c>
      <c r="I85" s="276" t="s">
        <v>3084</v>
      </c>
      <c r="J85" s="276">
        <v>50</v>
      </c>
      <c r="K85" s="287"/>
    </row>
    <row r="86" spans="2:11" ht="15" customHeight="1">
      <c r="B86" s="296"/>
      <c r="C86" s="276" t="s">
        <v>3103</v>
      </c>
      <c r="D86" s="276"/>
      <c r="E86" s="276"/>
      <c r="F86" s="295" t="s">
        <v>3088</v>
      </c>
      <c r="G86" s="294"/>
      <c r="H86" s="276" t="s">
        <v>3104</v>
      </c>
      <c r="I86" s="276" t="s">
        <v>3084</v>
      </c>
      <c r="J86" s="276">
        <v>20</v>
      </c>
      <c r="K86" s="287"/>
    </row>
    <row r="87" spans="2:11" ht="15" customHeight="1">
      <c r="B87" s="296"/>
      <c r="C87" s="276" t="s">
        <v>3105</v>
      </c>
      <c r="D87" s="276"/>
      <c r="E87" s="276"/>
      <c r="F87" s="295" t="s">
        <v>3088</v>
      </c>
      <c r="G87" s="294"/>
      <c r="H87" s="276" t="s">
        <v>3106</v>
      </c>
      <c r="I87" s="276" t="s">
        <v>3084</v>
      </c>
      <c r="J87" s="276">
        <v>20</v>
      </c>
      <c r="K87" s="287"/>
    </row>
    <row r="88" spans="2:11" ht="15" customHeight="1">
      <c r="B88" s="296"/>
      <c r="C88" s="276" t="s">
        <v>3107</v>
      </c>
      <c r="D88" s="276"/>
      <c r="E88" s="276"/>
      <c r="F88" s="295" t="s">
        <v>3088</v>
      </c>
      <c r="G88" s="294"/>
      <c r="H88" s="276" t="s">
        <v>3108</v>
      </c>
      <c r="I88" s="276" t="s">
        <v>3084</v>
      </c>
      <c r="J88" s="276">
        <v>50</v>
      </c>
      <c r="K88" s="287"/>
    </row>
    <row r="89" spans="2:11" ht="15" customHeight="1">
      <c r="B89" s="296"/>
      <c r="C89" s="276" t="s">
        <v>3109</v>
      </c>
      <c r="D89" s="276"/>
      <c r="E89" s="276"/>
      <c r="F89" s="295" t="s">
        <v>3088</v>
      </c>
      <c r="G89" s="294"/>
      <c r="H89" s="276" t="s">
        <v>3109</v>
      </c>
      <c r="I89" s="276" t="s">
        <v>3084</v>
      </c>
      <c r="J89" s="276">
        <v>50</v>
      </c>
      <c r="K89" s="287"/>
    </row>
    <row r="90" spans="2:11" ht="15" customHeight="1">
      <c r="B90" s="296"/>
      <c r="C90" s="276" t="s">
        <v>141</v>
      </c>
      <c r="D90" s="276"/>
      <c r="E90" s="276"/>
      <c r="F90" s="295" t="s">
        <v>3088</v>
      </c>
      <c r="G90" s="294"/>
      <c r="H90" s="276" t="s">
        <v>3110</v>
      </c>
      <c r="I90" s="276" t="s">
        <v>3084</v>
      </c>
      <c r="J90" s="276">
        <v>255</v>
      </c>
      <c r="K90" s="287"/>
    </row>
    <row r="91" spans="2:11" ht="15" customHeight="1">
      <c r="B91" s="296"/>
      <c r="C91" s="276" t="s">
        <v>3111</v>
      </c>
      <c r="D91" s="276"/>
      <c r="E91" s="276"/>
      <c r="F91" s="295" t="s">
        <v>3082</v>
      </c>
      <c r="G91" s="294"/>
      <c r="H91" s="276" t="s">
        <v>3112</v>
      </c>
      <c r="I91" s="276" t="s">
        <v>3113</v>
      </c>
      <c r="J91" s="276"/>
      <c r="K91" s="287"/>
    </row>
    <row r="92" spans="2:11" ht="15" customHeight="1">
      <c r="B92" s="296"/>
      <c r="C92" s="276" t="s">
        <v>3114</v>
      </c>
      <c r="D92" s="276"/>
      <c r="E92" s="276"/>
      <c r="F92" s="295" t="s">
        <v>3082</v>
      </c>
      <c r="G92" s="294"/>
      <c r="H92" s="276" t="s">
        <v>3115</v>
      </c>
      <c r="I92" s="276" t="s">
        <v>3116</v>
      </c>
      <c r="J92" s="276"/>
      <c r="K92" s="287"/>
    </row>
    <row r="93" spans="2:11" ht="15" customHeight="1">
      <c r="B93" s="296"/>
      <c r="C93" s="276" t="s">
        <v>3117</v>
      </c>
      <c r="D93" s="276"/>
      <c r="E93" s="276"/>
      <c r="F93" s="295" t="s">
        <v>3082</v>
      </c>
      <c r="G93" s="294"/>
      <c r="H93" s="276" t="s">
        <v>3117</v>
      </c>
      <c r="I93" s="276" t="s">
        <v>3116</v>
      </c>
      <c r="J93" s="276"/>
      <c r="K93" s="287"/>
    </row>
    <row r="94" spans="2:11" ht="15" customHeight="1">
      <c r="B94" s="296"/>
      <c r="C94" s="276" t="s">
        <v>39</v>
      </c>
      <c r="D94" s="276"/>
      <c r="E94" s="276"/>
      <c r="F94" s="295" t="s">
        <v>3082</v>
      </c>
      <c r="G94" s="294"/>
      <c r="H94" s="276" t="s">
        <v>3118</v>
      </c>
      <c r="I94" s="276" t="s">
        <v>3116</v>
      </c>
      <c r="J94" s="276"/>
      <c r="K94" s="287"/>
    </row>
    <row r="95" spans="2:11" ht="15" customHeight="1">
      <c r="B95" s="296"/>
      <c r="C95" s="276" t="s">
        <v>49</v>
      </c>
      <c r="D95" s="276"/>
      <c r="E95" s="276"/>
      <c r="F95" s="295" t="s">
        <v>3082</v>
      </c>
      <c r="G95" s="294"/>
      <c r="H95" s="276" t="s">
        <v>3119</v>
      </c>
      <c r="I95" s="276" t="s">
        <v>3116</v>
      </c>
      <c r="J95" s="276"/>
      <c r="K95" s="287"/>
    </row>
    <row r="96" spans="2:11" ht="15" customHeight="1">
      <c r="B96" s="299"/>
      <c r="C96" s="300"/>
      <c r="D96" s="300"/>
      <c r="E96" s="300"/>
      <c r="F96" s="300"/>
      <c r="G96" s="300"/>
      <c r="H96" s="300"/>
      <c r="I96" s="300"/>
      <c r="J96" s="300"/>
      <c r="K96" s="301"/>
    </row>
    <row r="97" spans="2:11" ht="18.75" customHeight="1">
      <c r="B97" s="302"/>
      <c r="C97" s="303"/>
      <c r="D97" s="303"/>
      <c r="E97" s="303"/>
      <c r="F97" s="303"/>
      <c r="G97" s="303"/>
      <c r="H97" s="303"/>
      <c r="I97" s="303"/>
      <c r="J97" s="303"/>
      <c r="K97" s="302"/>
    </row>
    <row r="98" spans="2:11" ht="18.75" customHeight="1">
      <c r="B98" s="282"/>
      <c r="C98" s="282"/>
      <c r="D98" s="282"/>
      <c r="E98" s="282"/>
      <c r="F98" s="282"/>
      <c r="G98" s="282"/>
      <c r="H98" s="282"/>
      <c r="I98" s="282"/>
      <c r="J98" s="282"/>
      <c r="K98" s="282"/>
    </row>
    <row r="99" spans="2:11" ht="7.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5"/>
    </row>
    <row r="100" spans="2:11" ht="45" customHeight="1">
      <c r="B100" s="286"/>
      <c r="C100" s="392" t="s">
        <v>3120</v>
      </c>
      <c r="D100" s="392"/>
      <c r="E100" s="392"/>
      <c r="F100" s="392"/>
      <c r="G100" s="392"/>
      <c r="H100" s="392"/>
      <c r="I100" s="392"/>
      <c r="J100" s="392"/>
      <c r="K100" s="287"/>
    </row>
    <row r="101" spans="2:11" ht="17.25" customHeight="1">
      <c r="B101" s="286"/>
      <c r="C101" s="288" t="s">
        <v>3076</v>
      </c>
      <c r="D101" s="288"/>
      <c r="E101" s="288"/>
      <c r="F101" s="288" t="s">
        <v>3077</v>
      </c>
      <c r="G101" s="289"/>
      <c r="H101" s="288" t="s">
        <v>136</v>
      </c>
      <c r="I101" s="288" t="s">
        <v>58</v>
      </c>
      <c r="J101" s="288" t="s">
        <v>3078</v>
      </c>
      <c r="K101" s="287"/>
    </row>
    <row r="102" spans="2:11" ht="17.25" customHeight="1">
      <c r="B102" s="286"/>
      <c r="C102" s="290" t="s">
        <v>3079</v>
      </c>
      <c r="D102" s="290"/>
      <c r="E102" s="290"/>
      <c r="F102" s="291" t="s">
        <v>3080</v>
      </c>
      <c r="G102" s="292"/>
      <c r="H102" s="290"/>
      <c r="I102" s="290"/>
      <c r="J102" s="290" t="s">
        <v>3081</v>
      </c>
      <c r="K102" s="287"/>
    </row>
    <row r="103" spans="2:11" ht="5.25" customHeight="1">
      <c r="B103" s="286"/>
      <c r="C103" s="288"/>
      <c r="D103" s="288"/>
      <c r="E103" s="288"/>
      <c r="F103" s="288"/>
      <c r="G103" s="304"/>
      <c r="H103" s="288"/>
      <c r="I103" s="288"/>
      <c r="J103" s="288"/>
      <c r="K103" s="287"/>
    </row>
    <row r="104" spans="2:11" ht="15" customHeight="1">
      <c r="B104" s="286"/>
      <c r="C104" s="276" t="s">
        <v>54</v>
      </c>
      <c r="D104" s="293"/>
      <c r="E104" s="293"/>
      <c r="F104" s="295" t="s">
        <v>3082</v>
      </c>
      <c r="G104" s="304"/>
      <c r="H104" s="276" t="s">
        <v>3121</v>
      </c>
      <c r="I104" s="276" t="s">
        <v>3084</v>
      </c>
      <c r="J104" s="276">
        <v>20</v>
      </c>
      <c r="K104" s="287"/>
    </row>
    <row r="105" spans="2:11" ht="15" customHeight="1">
      <c r="B105" s="286"/>
      <c r="C105" s="276" t="s">
        <v>3085</v>
      </c>
      <c r="D105" s="276"/>
      <c r="E105" s="276"/>
      <c r="F105" s="295" t="s">
        <v>3082</v>
      </c>
      <c r="G105" s="276"/>
      <c r="H105" s="276" t="s">
        <v>3121</v>
      </c>
      <c r="I105" s="276" t="s">
        <v>3084</v>
      </c>
      <c r="J105" s="276">
        <v>120</v>
      </c>
      <c r="K105" s="287"/>
    </row>
    <row r="106" spans="2:11" ht="15" customHeight="1">
      <c r="B106" s="296"/>
      <c r="C106" s="276" t="s">
        <v>3087</v>
      </c>
      <c r="D106" s="276"/>
      <c r="E106" s="276"/>
      <c r="F106" s="295" t="s">
        <v>3088</v>
      </c>
      <c r="G106" s="276"/>
      <c r="H106" s="276" t="s">
        <v>3121</v>
      </c>
      <c r="I106" s="276" t="s">
        <v>3084</v>
      </c>
      <c r="J106" s="276">
        <v>50</v>
      </c>
      <c r="K106" s="287"/>
    </row>
    <row r="107" spans="2:11" ht="15" customHeight="1">
      <c r="B107" s="296"/>
      <c r="C107" s="276" t="s">
        <v>3090</v>
      </c>
      <c r="D107" s="276"/>
      <c r="E107" s="276"/>
      <c r="F107" s="295" t="s">
        <v>3082</v>
      </c>
      <c r="G107" s="276"/>
      <c r="H107" s="276" t="s">
        <v>3121</v>
      </c>
      <c r="I107" s="276" t="s">
        <v>3092</v>
      </c>
      <c r="J107" s="276"/>
      <c r="K107" s="287"/>
    </row>
    <row r="108" spans="2:11" ht="15" customHeight="1">
      <c r="B108" s="296"/>
      <c r="C108" s="276" t="s">
        <v>3101</v>
      </c>
      <c r="D108" s="276"/>
      <c r="E108" s="276"/>
      <c r="F108" s="295" t="s">
        <v>3088</v>
      </c>
      <c r="G108" s="276"/>
      <c r="H108" s="276" t="s">
        <v>3121</v>
      </c>
      <c r="I108" s="276" t="s">
        <v>3084</v>
      </c>
      <c r="J108" s="276">
        <v>50</v>
      </c>
      <c r="K108" s="287"/>
    </row>
    <row r="109" spans="2:11" ht="15" customHeight="1">
      <c r="B109" s="296"/>
      <c r="C109" s="276" t="s">
        <v>3109</v>
      </c>
      <c r="D109" s="276"/>
      <c r="E109" s="276"/>
      <c r="F109" s="295" t="s">
        <v>3088</v>
      </c>
      <c r="G109" s="276"/>
      <c r="H109" s="276" t="s">
        <v>3121</v>
      </c>
      <c r="I109" s="276" t="s">
        <v>3084</v>
      </c>
      <c r="J109" s="276">
        <v>50</v>
      </c>
      <c r="K109" s="287"/>
    </row>
    <row r="110" spans="2:11" ht="15" customHeight="1">
      <c r="B110" s="296"/>
      <c r="C110" s="276" t="s">
        <v>3107</v>
      </c>
      <c r="D110" s="276"/>
      <c r="E110" s="276"/>
      <c r="F110" s="295" t="s">
        <v>3088</v>
      </c>
      <c r="G110" s="276"/>
      <c r="H110" s="276" t="s">
        <v>3121</v>
      </c>
      <c r="I110" s="276" t="s">
        <v>3084</v>
      </c>
      <c r="J110" s="276">
        <v>50</v>
      </c>
      <c r="K110" s="287"/>
    </row>
    <row r="111" spans="2:11" ht="15" customHeight="1">
      <c r="B111" s="296"/>
      <c r="C111" s="276" t="s">
        <v>54</v>
      </c>
      <c r="D111" s="276"/>
      <c r="E111" s="276"/>
      <c r="F111" s="295" t="s">
        <v>3082</v>
      </c>
      <c r="G111" s="276"/>
      <c r="H111" s="276" t="s">
        <v>3122</v>
      </c>
      <c r="I111" s="276" t="s">
        <v>3084</v>
      </c>
      <c r="J111" s="276">
        <v>20</v>
      </c>
      <c r="K111" s="287"/>
    </row>
    <row r="112" spans="2:11" ht="15" customHeight="1">
      <c r="B112" s="296"/>
      <c r="C112" s="276" t="s">
        <v>3123</v>
      </c>
      <c r="D112" s="276"/>
      <c r="E112" s="276"/>
      <c r="F112" s="295" t="s">
        <v>3082</v>
      </c>
      <c r="G112" s="276"/>
      <c r="H112" s="276" t="s">
        <v>3124</v>
      </c>
      <c r="I112" s="276" t="s">
        <v>3084</v>
      </c>
      <c r="J112" s="276">
        <v>120</v>
      </c>
      <c r="K112" s="287"/>
    </row>
    <row r="113" spans="2:11" ht="15" customHeight="1">
      <c r="B113" s="296"/>
      <c r="C113" s="276" t="s">
        <v>39</v>
      </c>
      <c r="D113" s="276"/>
      <c r="E113" s="276"/>
      <c r="F113" s="295" t="s">
        <v>3082</v>
      </c>
      <c r="G113" s="276"/>
      <c r="H113" s="276" t="s">
        <v>3125</v>
      </c>
      <c r="I113" s="276" t="s">
        <v>3116</v>
      </c>
      <c r="J113" s="276"/>
      <c r="K113" s="287"/>
    </row>
    <row r="114" spans="2:11" ht="15" customHeight="1">
      <c r="B114" s="296"/>
      <c r="C114" s="276" t="s">
        <v>49</v>
      </c>
      <c r="D114" s="276"/>
      <c r="E114" s="276"/>
      <c r="F114" s="295" t="s">
        <v>3082</v>
      </c>
      <c r="G114" s="276"/>
      <c r="H114" s="276" t="s">
        <v>3126</v>
      </c>
      <c r="I114" s="276" t="s">
        <v>3116</v>
      </c>
      <c r="J114" s="276"/>
      <c r="K114" s="287"/>
    </row>
    <row r="115" spans="2:11" ht="15" customHeight="1">
      <c r="B115" s="296"/>
      <c r="C115" s="276" t="s">
        <v>58</v>
      </c>
      <c r="D115" s="276"/>
      <c r="E115" s="276"/>
      <c r="F115" s="295" t="s">
        <v>3082</v>
      </c>
      <c r="G115" s="276"/>
      <c r="H115" s="276" t="s">
        <v>3127</v>
      </c>
      <c r="I115" s="276" t="s">
        <v>3128</v>
      </c>
      <c r="J115" s="276"/>
      <c r="K115" s="287"/>
    </row>
    <row r="116" spans="2:11" ht="15" customHeight="1">
      <c r="B116" s="299"/>
      <c r="C116" s="305"/>
      <c r="D116" s="305"/>
      <c r="E116" s="305"/>
      <c r="F116" s="305"/>
      <c r="G116" s="305"/>
      <c r="H116" s="305"/>
      <c r="I116" s="305"/>
      <c r="J116" s="305"/>
      <c r="K116" s="301"/>
    </row>
    <row r="117" spans="2:11" ht="18.75" customHeight="1">
      <c r="B117" s="306"/>
      <c r="C117" s="272"/>
      <c r="D117" s="272"/>
      <c r="E117" s="272"/>
      <c r="F117" s="307"/>
      <c r="G117" s="272"/>
      <c r="H117" s="272"/>
      <c r="I117" s="272"/>
      <c r="J117" s="272"/>
      <c r="K117" s="306"/>
    </row>
    <row r="118" spans="2:11" ht="18.75" customHeight="1"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</row>
    <row r="119" spans="2:11" ht="7.5" customHeight="1">
      <c r="B119" s="308"/>
      <c r="C119" s="309"/>
      <c r="D119" s="309"/>
      <c r="E119" s="309"/>
      <c r="F119" s="309"/>
      <c r="G119" s="309"/>
      <c r="H119" s="309"/>
      <c r="I119" s="309"/>
      <c r="J119" s="309"/>
      <c r="K119" s="310"/>
    </row>
    <row r="120" spans="2:11" ht="45" customHeight="1">
      <c r="B120" s="311"/>
      <c r="C120" s="391" t="s">
        <v>3129</v>
      </c>
      <c r="D120" s="391"/>
      <c r="E120" s="391"/>
      <c r="F120" s="391"/>
      <c r="G120" s="391"/>
      <c r="H120" s="391"/>
      <c r="I120" s="391"/>
      <c r="J120" s="391"/>
      <c r="K120" s="312"/>
    </row>
    <row r="121" spans="2:11" ht="17.25" customHeight="1">
      <c r="B121" s="313"/>
      <c r="C121" s="288" t="s">
        <v>3076</v>
      </c>
      <c r="D121" s="288"/>
      <c r="E121" s="288"/>
      <c r="F121" s="288" t="s">
        <v>3077</v>
      </c>
      <c r="G121" s="289"/>
      <c r="H121" s="288" t="s">
        <v>136</v>
      </c>
      <c r="I121" s="288" t="s">
        <v>58</v>
      </c>
      <c r="J121" s="288" t="s">
        <v>3078</v>
      </c>
      <c r="K121" s="314"/>
    </row>
    <row r="122" spans="2:11" ht="17.25" customHeight="1">
      <c r="B122" s="313"/>
      <c r="C122" s="290" t="s">
        <v>3079</v>
      </c>
      <c r="D122" s="290"/>
      <c r="E122" s="290"/>
      <c r="F122" s="291" t="s">
        <v>3080</v>
      </c>
      <c r="G122" s="292"/>
      <c r="H122" s="290"/>
      <c r="I122" s="290"/>
      <c r="J122" s="290" t="s">
        <v>3081</v>
      </c>
      <c r="K122" s="314"/>
    </row>
    <row r="123" spans="2:11" ht="5.25" customHeight="1">
      <c r="B123" s="315"/>
      <c r="C123" s="293"/>
      <c r="D123" s="293"/>
      <c r="E123" s="293"/>
      <c r="F123" s="293"/>
      <c r="G123" s="276"/>
      <c r="H123" s="293"/>
      <c r="I123" s="293"/>
      <c r="J123" s="293"/>
      <c r="K123" s="316"/>
    </row>
    <row r="124" spans="2:11" ht="15" customHeight="1">
      <c r="B124" s="315"/>
      <c r="C124" s="276" t="s">
        <v>3085</v>
      </c>
      <c r="D124" s="293"/>
      <c r="E124" s="293"/>
      <c r="F124" s="295" t="s">
        <v>3082</v>
      </c>
      <c r="G124" s="276"/>
      <c r="H124" s="276" t="s">
        <v>3121</v>
      </c>
      <c r="I124" s="276" t="s">
        <v>3084</v>
      </c>
      <c r="J124" s="276">
        <v>120</v>
      </c>
      <c r="K124" s="317"/>
    </row>
    <row r="125" spans="2:11" ht="15" customHeight="1">
      <c r="B125" s="315"/>
      <c r="C125" s="276" t="s">
        <v>3130</v>
      </c>
      <c r="D125" s="276"/>
      <c r="E125" s="276"/>
      <c r="F125" s="295" t="s">
        <v>3082</v>
      </c>
      <c r="G125" s="276"/>
      <c r="H125" s="276" t="s">
        <v>3131</v>
      </c>
      <c r="I125" s="276" t="s">
        <v>3084</v>
      </c>
      <c r="J125" s="276" t="s">
        <v>3132</v>
      </c>
      <c r="K125" s="317"/>
    </row>
    <row r="126" spans="2:11" ht="15" customHeight="1">
      <c r="B126" s="315"/>
      <c r="C126" s="276" t="s">
        <v>3031</v>
      </c>
      <c r="D126" s="276"/>
      <c r="E126" s="276"/>
      <c r="F126" s="295" t="s">
        <v>3082</v>
      </c>
      <c r="G126" s="276"/>
      <c r="H126" s="276" t="s">
        <v>3133</v>
      </c>
      <c r="I126" s="276" t="s">
        <v>3084</v>
      </c>
      <c r="J126" s="276" t="s">
        <v>3132</v>
      </c>
      <c r="K126" s="317"/>
    </row>
    <row r="127" spans="2:11" ht="15" customHeight="1">
      <c r="B127" s="315"/>
      <c r="C127" s="276" t="s">
        <v>3093</v>
      </c>
      <c r="D127" s="276"/>
      <c r="E127" s="276"/>
      <c r="F127" s="295" t="s">
        <v>3088</v>
      </c>
      <c r="G127" s="276"/>
      <c r="H127" s="276" t="s">
        <v>3094</v>
      </c>
      <c r="I127" s="276" t="s">
        <v>3084</v>
      </c>
      <c r="J127" s="276">
        <v>15</v>
      </c>
      <c r="K127" s="317"/>
    </row>
    <row r="128" spans="2:11" ht="15" customHeight="1">
      <c r="B128" s="315"/>
      <c r="C128" s="297" t="s">
        <v>3095</v>
      </c>
      <c r="D128" s="297"/>
      <c r="E128" s="297"/>
      <c r="F128" s="298" t="s">
        <v>3088</v>
      </c>
      <c r="G128" s="297"/>
      <c r="H128" s="297" t="s">
        <v>3096</v>
      </c>
      <c r="I128" s="297" t="s">
        <v>3084</v>
      </c>
      <c r="J128" s="297">
        <v>15</v>
      </c>
      <c r="K128" s="317"/>
    </row>
    <row r="129" spans="2:11" ht="15" customHeight="1">
      <c r="B129" s="315"/>
      <c r="C129" s="297" t="s">
        <v>3097</v>
      </c>
      <c r="D129" s="297"/>
      <c r="E129" s="297"/>
      <c r="F129" s="298" t="s">
        <v>3088</v>
      </c>
      <c r="G129" s="297"/>
      <c r="H129" s="297" t="s">
        <v>3098</v>
      </c>
      <c r="I129" s="297" t="s">
        <v>3084</v>
      </c>
      <c r="J129" s="297">
        <v>20</v>
      </c>
      <c r="K129" s="317"/>
    </row>
    <row r="130" spans="2:11" ht="15" customHeight="1">
      <c r="B130" s="315"/>
      <c r="C130" s="297" t="s">
        <v>3099</v>
      </c>
      <c r="D130" s="297"/>
      <c r="E130" s="297"/>
      <c r="F130" s="298" t="s">
        <v>3088</v>
      </c>
      <c r="G130" s="297"/>
      <c r="H130" s="297" t="s">
        <v>3100</v>
      </c>
      <c r="I130" s="297" t="s">
        <v>3084</v>
      </c>
      <c r="J130" s="297">
        <v>20</v>
      </c>
      <c r="K130" s="317"/>
    </row>
    <row r="131" spans="2:11" ht="15" customHeight="1">
      <c r="B131" s="315"/>
      <c r="C131" s="276" t="s">
        <v>3087</v>
      </c>
      <c r="D131" s="276"/>
      <c r="E131" s="276"/>
      <c r="F131" s="295" t="s">
        <v>3088</v>
      </c>
      <c r="G131" s="276"/>
      <c r="H131" s="276" t="s">
        <v>3121</v>
      </c>
      <c r="I131" s="276" t="s">
        <v>3084</v>
      </c>
      <c r="J131" s="276">
        <v>50</v>
      </c>
      <c r="K131" s="317"/>
    </row>
    <row r="132" spans="2:11" ht="15" customHeight="1">
      <c r="B132" s="315"/>
      <c r="C132" s="276" t="s">
        <v>3101</v>
      </c>
      <c r="D132" s="276"/>
      <c r="E132" s="276"/>
      <c r="F132" s="295" t="s">
        <v>3088</v>
      </c>
      <c r="G132" s="276"/>
      <c r="H132" s="276" t="s">
        <v>3121</v>
      </c>
      <c r="I132" s="276" t="s">
        <v>3084</v>
      </c>
      <c r="J132" s="276">
        <v>50</v>
      </c>
      <c r="K132" s="317"/>
    </row>
    <row r="133" spans="2:11" ht="15" customHeight="1">
      <c r="B133" s="315"/>
      <c r="C133" s="276" t="s">
        <v>3107</v>
      </c>
      <c r="D133" s="276"/>
      <c r="E133" s="276"/>
      <c r="F133" s="295" t="s">
        <v>3088</v>
      </c>
      <c r="G133" s="276"/>
      <c r="H133" s="276" t="s">
        <v>3121</v>
      </c>
      <c r="I133" s="276" t="s">
        <v>3084</v>
      </c>
      <c r="J133" s="276">
        <v>50</v>
      </c>
      <c r="K133" s="317"/>
    </row>
    <row r="134" spans="2:11" ht="15" customHeight="1">
      <c r="B134" s="315"/>
      <c r="C134" s="276" t="s">
        <v>3109</v>
      </c>
      <c r="D134" s="276"/>
      <c r="E134" s="276"/>
      <c r="F134" s="295" t="s">
        <v>3088</v>
      </c>
      <c r="G134" s="276"/>
      <c r="H134" s="276" t="s">
        <v>3121</v>
      </c>
      <c r="I134" s="276" t="s">
        <v>3084</v>
      </c>
      <c r="J134" s="276">
        <v>50</v>
      </c>
      <c r="K134" s="317"/>
    </row>
    <row r="135" spans="2:11" ht="15" customHeight="1">
      <c r="B135" s="315"/>
      <c r="C135" s="276" t="s">
        <v>141</v>
      </c>
      <c r="D135" s="276"/>
      <c r="E135" s="276"/>
      <c r="F135" s="295" t="s">
        <v>3088</v>
      </c>
      <c r="G135" s="276"/>
      <c r="H135" s="276" t="s">
        <v>3134</v>
      </c>
      <c r="I135" s="276" t="s">
        <v>3084</v>
      </c>
      <c r="J135" s="276">
        <v>255</v>
      </c>
      <c r="K135" s="317"/>
    </row>
    <row r="136" spans="2:11" ht="15" customHeight="1">
      <c r="B136" s="315"/>
      <c r="C136" s="276" t="s">
        <v>3111</v>
      </c>
      <c r="D136" s="276"/>
      <c r="E136" s="276"/>
      <c r="F136" s="295" t="s">
        <v>3082</v>
      </c>
      <c r="G136" s="276"/>
      <c r="H136" s="276" t="s">
        <v>3135</v>
      </c>
      <c r="I136" s="276" t="s">
        <v>3113</v>
      </c>
      <c r="J136" s="276"/>
      <c r="K136" s="317"/>
    </row>
    <row r="137" spans="2:11" ht="15" customHeight="1">
      <c r="B137" s="315"/>
      <c r="C137" s="276" t="s">
        <v>3114</v>
      </c>
      <c r="D137" s="276"/>
      <c r="E137" s="276"/>
      <c r="F137" s="295" t="s">
        <v>3082</v>
      </c>
      <c r="G137" s="276"/>
      <c r="H137" s="276" t="s">
        <v>3136</v>
      </c>
      <c r="I137" s="276" t="s">
        <v>3116</v>
      </c>
      <c r="J137" s="276"/>
      <c r="K137" s="317"/>
    </row>
    <row r="138" spans="2:11" ht="15" customHeight="1">
      <c r="B138" s="315"/>
      <c r="C138" s="276" t="s">
        <v>3117</v>
      </c>
      <c r="D138" s="276"/>
      <c r="E138" s="276"/>
      <c r="F138" s="295" t="s">
        <v>3082</v>
      </c>
      <c r="G138" s="276"/>
      <c r="H138" s="276" t="s">
        <v>3117</v>
      </c>
      <c r="I138" s="276" t="s">
        <v>3116</v>
      </c>
      <c r="J138" s="276"/>
      <c r="K138" s="317"/>
    </row>
    <row r="139" spans="2:11" ht="15" customHeight="1">
      <c r="B139" s="315"/>
      <c r="C139" s="276" t="s">
        <v>39</v>
      </c>
      <c r="D139" s="276"/>
      <c r="E139" s="276"/>
      <c r="F139" s="295" t="s">
        <v>3082</v>
      </c>
      <c r="G139" s="276"/>
      <c r="H139" s="276" t="s">
        <v>3137</v>
      </c>
      <c r="I139" s="276" t="s">
        <v>3116</v>
      </c>
      <c r="J139" s="276"/>
      <c r="K139" s="317"/>
    </row>
    <row r="140" spans="2:11" ht="15" customHeight="1">
      <c r="B140" s="315"/>
      <c r="C140" s="276" t="s">
        <v>3138</v>
      </c>
      <c r="D140" s="276"/>
      <c r="E140" s="276"/>
      <c r="F140" s="295" t="s">
        <v>3082</v>
      </c>
      <c r="G140" s="276"/>
      <c r="H140" s="276" t="s">
        <v>3139</v>
      </c>
      <c r="I140" s="276" t="s">
        <v>3116</v>
      </c>
      <c r="J140" s="276"/>
      <c r="K140" s="317"/>
    </row>
    <row r="141" spans="2:11" ht="15" customHeight="1">
      <c r="B141" s="318"/>
      <c r="C141" s="319"/>
      <c r="D141" s="319"/>
      <c r="E141" s="319"/>
      <c r="F141" s="319"/>
      <c r="G141" s="319"/>
      <c r="H141" s="319"/>
      <c r="I141" s="319"/>
      <c r="J141" s="319"/>
      <c r="K141" s="320"/>
    </row>
    <row r="142" spans="2:11" ht="18.75" customHeight="1">
      <c r="B142" s="272"/>
      <c r="C142" s="272"/>
      <c r="D142" s="272"/>
      <c r="E142" s="272"/>
      <c r="F142" s="307"/>
      <c r="G142" s="272"/>
      <c r="H142" s="272"/>
      <c r="I142" s="272"/>
      <c r="J142" s="272"/>
      <c r="K142" s="272"/>
    </row>
    <row r="143" spans="2:11" ht="18.75" customHeight="1">
      <c r="B143" s="282"/>
      <c r="C143" s="282"/>
      <c r="D143" s="282"/>
      <c r="E143" s="282"/>
      <c r="F143" s="282"/>
      <c r="G143" s="282"/>
      <c r="H143" s="282"/>
      <c r="I143" s="282"/>
      <c r="J143" s="282"/>
      <c r="K143" s="282"/>
    </row>
    <row r="144" spans="2:11" ht="7.5" customHeight="1">
      <c r="B144" s="283"/>
      <c r="C144" s="284"/>
      <c r="D144" s="284"/>
      <c r="E144" s="284"/>
      <c r="F144" s="284"/>
      <c r="G144" s="284"/>
      <c r="H144" s="284"/>
      <c r="I144" s="284"/>
      <c r="J144" s="284"/>
      <c r="K144" s="285"/>
    </row>
    <row r="145" spans="2:11" ht="45" customHeight="1">
      <c r="B145" s="286"/>
      <c r="C145" s="392" t="s">
        <v>3140</v>
      </c>
      <c r="D145" s="392"/>
      <c r="E145" s="392"/>
      <c r="F145" s="392"/>
      <c r="G145" s="392"/>
      <c r="H145" s="392"/>
      <c r="I145" s="392"/>
      <c r="J145" s="392"/>
      <c r="K145" s="287"/>
    </row>
    <row r="146" spans="2:11" ht="17.25" customHeight="1">
      <c r="B146" s="286"/>
      <c r="C146" s="288" t="s">
        <v>3076</v>
      </c>
      <c r="D146" s="288"/>
      <c r="E146" s="288"/>
      <c r="F146" s="288" t="s">
        <v>3077</v>
      </c>
      <c r="G146" s="289"/>
      <c r="H146" s="288" t="s">
        <v>136</v>
      </c>
      <c r="I146" s="288" t="s">
        <v>58</v>
      </c>
      <c r="J146" s="288" t="s">
        <v>3078</v>
      </c>
      <c r="K146" s="287"/>
    </row>
    <row r="147" spans="2:11" ht="17.25" customHeight="1">
      <c r="B147" s="286"/>
      <c r="C147" s="290" t="s">
        <v>3079</v>
      </c>
      <c r="D147" s="290"/>
      <c r="E147" s="290"/>
      <c r="F147" s="291" t="s">
        <v>3080</v>
      </c>
      <c r="G147" s="292"/>
      <c r="H147" s="290"/>
      <c r="I147" s="290"/>
      <c r="J147" s="290" t="s">
        <v>3081</v>
      </c>
      <c r="K147" s="287"/>
    </row>
    <row r="148" spans="2:11" ht="5.25" customHeight="1">
      <c r="B148" s="296"/>
      <c r="C148" s="293"/>
      <c r="D148" s="293"/>
      <c r="E148" s="293"/>
      <c r="F148" s="293"/>
      <c r="G148" s="294"/>
      <c r="H148" s="293"/>
      <c r="I148" s="293"/>
      <c r="J148" s="293"/>
      <c r="K148" s="317"/>
    </row>
    <row r="149" spans="2:11" ht="15" customHeight="1">
      <c r="B149" s="296"/>
      <c r="C149" s="321" t="s">
        <v>3085</v>
      </c>
      <c r="D149" s="276"/>
      <c r="E149" s="276"/>
      <c r="F149" s="322" t="s">
        <v>3082</v>
      </c>
      <c r="G149" s="276"/>
      <c r="H149" s="321" t="s">
        <v>3121</v>
      </c>
      <c r="I149" s="321" t="s">
        <v>3084</v>
      </c>
      <c r="J149" s="321">
        <v>120</v>
      </c>
      <c r="K149" s="317"/>
    </row>
    <row r="150" spans="2:11" ht="15" customHeight="1">
      <c r="B150" s="296"/>
      <c r="C150" s="321" t="s">
        <v>3130</v>
      </c>
      <c r="D150" s="276"/>
      <c r="E150" s="276"/>
      <c r="F150" s="322" t="s">
        <v>3082</v>
      </c>
      <c r="G150" s="276"/>
      <c r="H150" s="321" t="s">
        <v>3141</v>
      </c>
      <c r="I150" s="321" t="s">
        <v>3084</v>
      </c>
      <c r="J150" s="321" t="s">
        <v>3132</v>
      </c>
      <c r="K150" s="317"/>
    </row>
    <row r="151" spans="2:11" ht="15" customHeight="1">
      <c r="B151" s="296"/>
      <c r="C151" s="321" t="s">
        <v>3031</v>
      </c>
      <c r="D151" s="276"/>
      <c r="E151" s="276"/>
      <c r="F151" s="322" t="s">
        <v>3082</v>
      </c>
      <c r="G151" s="276"/>
      <c r="H151" s="321" t="s">
        <v>3142</v>
      </c>
      <c r="I151" s="321" t="s">
        <v>3084</v>
      </c>
      <c r="J151" s="321" t="s">
        <v>3132</v>
      </c>
      <c r="K151" s="317"/>
    </row>
    <row r="152" spans="2:11" ht="15" customHeight="1">
      <c r="B152" s="296"/>
      <c r="C152" s="321" t="s">
        <v>3087</v>
      </c>
      <c r="D152" s="276"/>
      <c r="E152" s="276"/>
      <c r="F152" s="322" t="s">
        <v>3088</v>
      </c>
      <c r="G152" s="276"/>
      <c r="H152" s="321" t="s">
        <v>3121</v>
      </c>
      <c r="I152" s="321" t="s">
        <v>3084</v>
      </c>
      <c r="J152" s="321">
        <v>50</v>
      </c>
      <c r="K152" s="317"/>
    </row>
    <row r="153" spans="2:11" ht="15" customHeight="1">
      <c r="B153" s="296"/>
      <c r="C153" s="321" t="s">
        <v>3090</v>
      </c>
      <c r="D153" s="276"/>
      <c r="E153" s="276"/>
      <c r="F153" s="322" t="s">
        <v>3082</v>
      </c>
      <c r="G153" s="276"/>
      <c r="H153" s="321" t="s">
        <v>3121</v>
      </c>
      <c r="I153" s="321" t="s">
        <v>3092</v>
      </c>
      <c r="J153" s="321"/>
      <c r="K153" s="317"/>
    </row>
    <row r="154" spans="2:11" ht="15" customHeight="1">
      <c r="B154" s="296"/>
      <c r="C154" s="321" t="s">
        <v>3101</v>
      </c>
      <c r="D154" s="276"/>
      <c r="E154" s="276"/>
      <c r="F154" s="322" t="s">
        <v>3088</v>
      </c>
      <c r="G154" s="276"/>
      <c r="H154" s="321" t="s">
        <v>3121</v>
      </c>
      <c r="I154" s="321" t="s">
        <v>3084</v>
      </c>
      <c r="J154" s="321">
        <v>50</v>
      </c>
      <c r="K154" s="317"/>
    </row>
    <row r="155" spans="2:11" ht="15" customHeight="1">
      <c r="B155" s="296"/>
      <c r="C155" s="321" t="s">
        <v>3109</v>
      </c>
      <c r="D155" s="276"/>
      <c r="E155" s="276"/>
      <c r="F155" s="322" t="s">
        <v>3088</v>
      </c>
      <c r="G155" s="276"/>
      <c r="H155" s="321" t="s">
        <v>3121</v>
      </c>
      <c r="I155" s="321" t="s">
        <v>3084</v>
      </c>
      <c r="J155" s="321">
        <v>50</v>
      </c>
      <c r="K155" s="317"/>
    </row>
    <row r="156" spans="2:11" ht="15" customHeight="1">
      <c r="B156" s="296"/>
      <c r="C156" s="321" t="s">
        <v>3107</v>
      </c>
      <c r="D156" s="276"/>
      <c r="E156" s="276"/>
      <c r="F156" s="322" t="s">
        <v>3088</v>
      </c>
      <c r="G156" s="276"/>
      <c r="H156" s="321" t="s">
        <v>3121</v>
      </c>
      <c r="I156" s="321" t="s">
        <v>3084</v>
      </c>
      <c r="J156" s="321">
        <v>50</v>
      </c>
      <c r="K156" s="317"/>
    </row>
    <row r="157" spans="2:11" ht="15" customHeight="1">
      <c r="B157" s="296"/>
      <c r="C157" s="321" t="s">
        <v>91</v>
      </c>
      <c r="D157" s="276"/>
      <c r="E157" s="276"/>
      <c r="F157" s="322" t="s">
        <v>3082</v>
      </c>
      <c r="G157" s="276"/>
      <c r="H157" s="321" t="s">
        <v>3143</v>
      </c>
      <c r="I157" s="321" t="s">
        <v>3084</v>
      </c>
      <c r="J157" s="321" t="s">
        <v>3144</v>
      </c>
      <c r="K157" s="317"/>
    </row>
    <row r="158" spans="2:11" ht="15" customHeight="1">
      <c r="B158" s="296"/>
      <c r="C158" s="321" t="s">
        <v>3145</v>
      </c>
      <c r="D158" s="276"/>
      <c r="E158" s="276"/>
      <c r="F158" s="322" t="s">
        <v>3082</v>
      </c>
      <c r="G158" s="276"/>
      <c r="H158" s="321" t="s">
        <v>3146</v>
      </c>
      <c r="I158" s="321" t="s">
        <v>3116</v>
      </c>
      <c r="J158" s="321"/>
      <c r="K158" s="317"/>
    </row>
    <row r="159" spans="2:11" ht="15" customHeight="1">
      <c r="B159" s="323"/>
      <c r="C159" s="305"/>
      <c r="D159" s="305"/>
      <c r="E159" s="305"/>
      <c r="F159" s="305"/>
      <c r="G159" s="305"/>
      <c r="H159" s="305"/>
      <c r="I159" s="305"/>
      <c r="J159" s="305"/>
      <c r="K159" s="324"/>
    </row>
    <row r="160" spans="2:11" ht="18.75" customHeight="1">
      <c r="B160" s="272"/>
      <c r="C160" s="276"/>
      <c r="D160" s="276"/>
      <c r="E160" s="276"/>
      <c r="F160" s="295"/>
      <c r="G160" s="276"/>
      <c r="H160" s="276"/>
      <c r="I160" s="276"/>
      <c r="J160" s="276"/>
      <c r="K160" s="272"/>
    </row>
    <row r="161" spans="2:11" ht="18.75" customHeight="1">
      <c r="B161" s="282"/>
      <c r="C161" s="282"/>
      <c r="D161" s="282"/>
      <c r="E161" s="282"/>
      <c r="F161" s="282"/>
      <c r="G161" s="282"/>
      <c r="H161" s="282"/>
      <c r="I161" s="282"/>
      <c r="J161" s="282"/>
      <c r="K161" s="282"/>
    </row>
    <row r="162" spans="2:11" ht="7.5" customHeight="1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spans="2:11" ht="45" customHeight="1">
      <c r="B163" s="267"/>
      <c r="C163" s="391" t="s">
        <v>3147</v>
      </c>
      <c r="D163" s="391"/>
      <c r="E163" s="391"/>
      <c r="F163" s="391"/>
      <c r="G163" s="391"/>
      <c r="H163" s="391"/>
      <c r="I163" s="391"/>
      <c r="J163" s="391"/>
      <c r="K163" s="268"/>
    </row>
    <row r="164" spans="2:11" ht="17.25" customHeight="1">
      <c r="B164" s="267"/>
      <c r="C164" s="288" t="s">
        <v>3076</v>
      </c>
      <c r="D164" s="288"/>
      <c r="E164" s="288"/>
      <c r="F164" s="288" t="s">
        <v>3077</v>
      </c>
      <c r="G164" s="325"/>
      <c r="H164" s="326" t="s">
        <v>136</v>
      </c>
      <c r="I164" s="326" t="s">
        <v>58</v>
      </c>
      <c r="J164" s="288" t="s">
        <v>3078</v>
      </c>
      <c r="K164" s="268"/>
    </row>
    <row r="165" spans="2:11" ht="17.25" customHeight="1">
      <c r="B165" s="269"/>
      <c r="C165" s="290" t="s">
        <v>3079</v>
      </c>
      <c r="D165" s="290"/>
      <c r="E165" s="290"/>
      <c r="F165" s="291" t="s">
        <v>3080</v>
      </c>
      <c r="G165" s="327"/>
      <c r="H165" s="328"/>
      <c r="I165" s="328"/>
      <c r="J165" s="290" t="s">
        <v>3081</v>
      </c>
      <c r="K165" s="270"/>
    </row>
    <row r="166" spans="2:11" ht="5.25" customHeight="1">
      <c r="B166" s="296"/>
      <c r="C166" s="293"/>
      <c r="D166" s="293"/>
      <c r="E166" s="293"/>
      <c r="F166" s="293"/>
      <c r="G166" s="294"/>
      <c r="H166" s="293"/>
      <c r="I166" s="293"/>
      <c r="J166" s="293"/>
      <c r="K166" s="317"/>
    </row>
    <row r="167" spans="2:11" ht="15" customHeight="1">
      <c r="B167" s="296"/>
      <c r="C167" s="276" t="s">
        <v>3085</v>
      </c>
      <c r="D167" s="276"/>
      <c r="E167" s="276"/>
      <c r="F167" s="295" t="s">
        <v>3082</v>
      </c>
      <c r="G167" s="276"/>
      <c r="H167" s="276" t="s">
        <v>3121</v>
      </c>
      <c r="I167" s="276" t="s">
        <v>3084</v>
      </c>
      <c r="J167" s="276">
        <v>120</v>
      </c>
      <c r="K167" s="317"/>
    </row>
    <row r="168" spans="2:11" ht="15" customHeight="1">
      <c r="B168" s="296"/>
      <c r="C168" s="276" t="s">
        <v>3130</v>
      </c>
      <c r="D168" s="276"/>
      <c r="E168" s="276"/>
      <c r="F168" s="295" t="s">
        <v>3082</v>
      </c>
      <c r="G168" s="276"/>
      <c r="H168" s="276" t="s">
        <v>3131</v>
      </c>
      <c r="I168" s="276" t="s">
        <v>3084</v>
      </c>
      <c r="J168" s="276" t="s">
        <v>3132</v>
      </c>
      <c r="K168" s="317"/>
    </row>
    <row r="169" spans="2:11" ht="15" customHeight="1">
      <c r="B169" s="296"/>
      <c r="C169" s="276" t="s">
        <v>3031</v>
      </c>
      <c r="D169" s="276"/>
      <c r="E169" s="276"/>
      <c r="F169" s="295" t="s">
        <v>3082</v>
      </c>
      <c r="G169" s="276"/>
      <c r="H169" s="276" t="s">
        <v>3148</v>
      </c>
      <c r="I169" s="276" t="s">
        <v>3084</v>
      </c>
      <c r="J169" s="276" t="s">
        <v>3132</v>
      </c>
      <c r="K169" s="317"/>
    </row>
    <row r="170" spans="2:11" ht="15" customHeight="1">
      <c r="B170" s="296"/>
      <c r="C170" s="276" t="s">
        <v>3087</v>
      </c>
      <c r="D170" s="276"/>
      <c r="E170" s="276"/>
      <c r="F170" s="295" t="s">
        <v>3088</v>
      </c>
      <c r="G170" s="276"/>
      <c r="H170" s="276" t="s">
        <v>3148</v>
      </c>
      <c r="I170" s="276" t="s">
        <v>3084</v>
      </c>
      <c r="J170" s="276">
        <v>50</v>
      </c>
      <c r="K170" s="317"/>
    </row>
    <row r="171" spans="2:11" ht="15" customHeight="1">
      <c r="B171" s="296"/>
      <c r="C171" s="276" t="s">
        <v>3090</v>
      </c>
      <c r="D171" s="276"/>
      <c r="E171" s="276"/>
      <c r="F171" s="295" t="s">
        <v>3082</v>
      </c>
      <c r="G171" s="276"/>
      <c r="H171" s="276" t="s">
        <v>3148</v>
      </c>
      <c r="I171" s="276" t="s">
        <v>3092</v>
      </c>
      <c r="J171" s="276"/>
      <c r="K171" s="317"/>
    </row>
    <row r="172" spans="2:11" ht="15" customHeight="1">
      <c r="B172" s="296"/>
      <c r="C172" s="276" t="s">
        <v>3101</v>
      </c>
      <c r="D172" s="276"/>
      <c r="E172" s="276"/>
      <c r="F172" s="295" t="s">
        <v>3088</v>
      </c>
      <c r="G172" s="276"/>
      <c r="H172" s="276" t="s">
        <v>3148</v>
      </c>
      <c r="I172" s="276" t="s">
        <v>3084</v>
      </c>
      <c r="J172" s="276">
        <v>50</v>
      </c>
      <c r="K172" s="317"/>
    </row>
    <row r="173" spans="2:11" ht="15" customHeight="1">
      <c r="B173" s="296"/>
      <c r="C173" s="276" t="s">
        <v>3109</v>
      </c>
      <c r="D173" s="276"/>
      <c r="E173" s="276"/>
      <c r="F173" s="295" t="s">
        <v>3088</v>
      </c>
      <c r="G173" s="276"/>
      <c r="H173" s="276" t="s">
        <v>3148</v>
      </c>
      <c r="I173" s="276" t="s">
        <v>3084</v>
      </c>
      <c r="J173" s="276">
        <v>50</v>
      </c>
      <c r="K173" s="317"/>
    </row>
    <row r="174" spans="2:11" ht="15" customHeight="1">
      <c r="B174" s="296"/>
      <c r="C174" s="276" t="s">
        <v>3107</v>
      </c>
      <c r="D174" s="276"/>
      <c r="E174" s="276"/>
      <c r="F174" s="295" t="s">
        <v>3088</v>
      </c>
      <c r="G174" s="276"/>
      <c r="H174" s="276" t="s">
        <v>3148</v>
      </c>
      <c r="I174" s="276" t="s">
        <v>3084</v>
      </c>
      <c r="J174" s="276">
        <v>50</v>
      </c>
      <c r="K174" s="317"/>
    </row>
    <row r="175" spans="2:11" ht="15" customHeight="1">
      <c r="B175" s="296"/>
      <c r="C175" s="276" t="s">
        <v>135</v>
      </c>
      <c r="D175" s="276"/>
      <c r="E175" s="276"/>
      <c r="F175" s="295" t="s">
        <v>3082</v>
      </c>
      <c r="G175" s="276"/>
      <c r="H175" s="276" t="s">
        <v>3149</v>
      </c>
      <c r="I175" s="276" t="s">
        <v>3150</v>
      </c>
      <c r="J175" s="276"/>
      <c r="K175" s="317"/>
    </row>
    <row r="176" spans="2:11" ht="15" customHeight="1">
      <c r="B176" s="296"/>
      <c r="C176" s="276" t="s">
        <v>58</v>
      </c>
      <c r="D176" s="276"/>
      <c r="E176" s="276"/>
      <c r="F176" s="295" t="s">
        <v>3082</v>
      </c>
      <c r="G176" s="276"/>
      <c r="H176" s="276" t="s">
        <v>3151</v>
      </c>
      <c r="I176" s="276" t="s">
        <v>3152</v>
      </c>
      <c r="J176" s="276">
        <v>1</v>
      </c>
      <c r="K176" s="317"/>
    </row>
    <row r="177" spans="2:11" ht="15" customHeight="1">
      <c r="B177" s="296"/>
      <c r="C177" s="276" t="s">
        <v>54</v>
      </c>
      <c r="D177" s="276"/>
      <c r="E177" s="276"/>
      <c r="F177" s="295" t="s">
        <v>3082</v>
      </c>
      <c r="G177" s="276"/>
      <c r="H177" s="276" t="s">
        <v>3153</v>
      </c>
      <c r="I177" s="276" t="s">
        <v>3084</v>
      </c>
      <c r="J177" s="276">
        <v>20</v>
      </c>
      <c r="K177" s="317"/>
    </row>
    <row r="178" spans="2:11" ht="15" customHeight="1">
      <c r="B178" s="296"/>
      <c r="C178" s="276" t="s">
        <v>136</v>
      </c>
      <c r="D178" s="276"/>
      <c r="E178" s="276"/>
      <c r="F178" s="295" t="s">
        <v>3082</v>
      </c>
      <c r="G178" s="276"/>
      <c r="H178" s="276" t="s">
        <v>3154</v>
      </c>
      <c r="I178" s="276" t="s">
        <v>3084</v>
      </c>
      <c r="J178" s="276">
        <v>255</v>
      </c>
      <c r="K178" s="317"/>
    </row>
    <row r="179" spans="2:11" ht="15" customHeight="1">
      <c r="B179" s="296"/>
      <c r="C179" s="276" t="s">
        <v>137</v>
      </c>
      <c r="D179" s="276"/>
      <c r="E179" s="276"/>
      <c r="F179" s="295" t="s">
        <v>3082</v>
      </c>
      <c r="G179" s="276"/>
      <c r="H179" s="276" t="s">
        <v>3047</v>
      </c>
      <c r="I179" s="276" t="s">
        <v>3084</v>
      </c>
      <c r="J179" s="276">
        <v>10</v>
      </c>
      <c r="K179" s="317"/>
    </row>
    <row r="180" spans="2:11" ht="15" customHeight="1">
      <c r="B180" s="296"/>
      <c r="C180" s="276" t="s">
        <v>138</v>
      </c>
      <c r="D180" s="276"/>
      <c r="E180" s="276"/>
      <c r="F180" s="295" t="s">
        <v>3082</v>
      </c>
      <c r="G180" s="276"/>
      <c r="H180" s="276" t="s">
        <v>3155</v>
      </c>
      <c r="I180" s="276" t="s">
        <v>3116</v>
      </c>
      <c r="J180" s="276"/>
      <c r="K180" s="317"/>
    </row>
    <row r="181" spans="2:11" ht="15" customHeight="1">
      <c r="B181" s="296"/>
      <c r="C181" s="276" t="s">
        <v>3156</v>
      </c>
      <c r="D181" s="276"/>
      <c r="E181" s="276"/>
      <c r="F181" s="295" t="s">
        <v>3082</v>
      </c>
      <c r="G181" s="276"/>
      <c r="H181" s="276" t="s">
        <v>3157</v>
      </c>
      <c r="I181" s="276" t="s">
        <v>3116</v>
      </c>
      <c r="J181" s="276"/>
      <c r="K181" s="317"/>
    </row>
    <row r="182" spans="2:11" ht="15" customHeight="1">
      <c r="B182" s="296"/>
      <c r="C182" s="276" t="s">
        <v>3145</v>
      </c>
      <c r="D182" s="276"/>
      <c r="E182" s="276"/>
      <c r="F182" s="295" t="s">
        <v>3082</v>
      </c>
      <c r="G182" s="276"/>
      <c r="H182" s="276" t="s">
        <v>3158</v>
      </c>
      <c r="I182" s="276" t="s">
        <v>3116</v>
      </c>
      <c r="J182" s="276"/>
      <c r="K182" s="317"/>
    </row>
    <row r="183" spans="2:11" ht="15" customHeight="1">
      <c r="B183" s="296"/>
      <c r="C183" s="276" t="s">
        <v>140</v>
      </c>
      <c r="D183" s="276"/>
      <c r="E183" s="276"/>
      <c r="F183" s="295" t="s">
        <v>3088</v>
      </c>
      <c r="G183" s="276"/>
      <c r="H183" s="276" t="s">
        <v>3159</v>
      </c>
      <c r="I183" s="276" t="s">
        <v>3084</v>
      </c>
      <c r="J183" s="276">
        <v>50</v>
      </c>
      <c r="K183" s="317"/>
    </row>
    <row r="184" spans="2:11" ht="15" customHeight="1">
      <c r="B184" s="296"/>
      <c r="C184" s="276" t="s">
        <v>3160</v>
      </c>
      <c r="D184" s="276"/>
      <c r="E184" s="276"/>
      <c r="F184" s="295" t="s">
        <v>3088</v>
      </c>
      <c r="G184" s="276"/>
      <c r="H184" s="276" t="s">
        <v>3161</v>
      </c>
      <c r="I184" s="276" t="s">
        <v>3162</v>
      </c>
      <c r="J184" s="276"/>
      <c r="K184" s="317"/>
    </row>
    <row r="185" spans="2:11" ht="15" customHeight="1">
      <c r="B185" s="296"/>
      <c r="C185" s="276" t="s">
        <v>3163</v>
      </c>
      <c r="D185" s="276"/>
      <c r="E185" s="276"/>
      <c r="F185" s="295" t="s">
        <v>3088</v>
      </c>
      <c r="G185" s="276"/>
      <c r="H185" s="276" t="s">
        <v>3164</v>
      </c>
      <c r="I185" s="276" t="s">
        <v>3162</v>
      </c>
      <c r="J185" s="276"/>
      <c r="K185" s="317"/>
    </row>
    <row r="186" spans="2:11" ht="15" customHeight="1">
      <c r="B186" s="296"/>
      <c r="C186" s="276" t="s">
        <v>3165</v>
      </c>
      <c r="D186" s="276"/>
      <c r="E186" s="276"/>
      <c r="F186" s="295" t="s">
        <v>3088</v>
      </c>
      <c r="G186" s="276"/>
      <c r="H186" s="276" t="s">
        <v>3166</v>
      </c>
      <c r="I186" s="276" t="s">
        <v>3162</v>
      </c>
      <c r="J186" s="276"/>
      <c r="K186" s="317"/>
    </row>
    <row r="187" spans="2:11" ht="15" customHeight="1">
      <c r="B187" s="296"/>
      <c r="C187" s="329" t="s">
        <v>3167</v>
      </c>
      <c r="D187" s="276"/>
      <c r="E187" s="276"/>
      <c r="F187" s="295" t="s">
        <v>3088</v>
      </c>
      <c r="G187" s="276"/>
      <c r="H187" s="276" t="s">
        <v>3168</v>
      </c>
      <c r="I187" s="276" t="s">
        <v>3169</v>
      </c>
      <c r="J187" s="330" t="s">
        <v>3170</v>
      </c>
      <c r="K187" s="317"/>
    </row>
    <row r="188" spans="2:11" ht="15" customHeight="1">
      <c r="B188" s="296"/>
      <c r="C188" s="281" t="s">
        <v>43</v>
      </c>
      <c r="D188" s="276"/>
      <c r="E188" s="276"/>
      <c r="F188" s="295" t="s">
        <v>3082</v>
      </c>
      <c r="G188" s="276"/>
      <c r="H188" s="272" t="s">
        <v>3171</v>
      </c>
      <c r="I188" s="276" t="s">
        <v>3172</v>
      </c>
      <c r="J188" s="276"/>
      <c r="K188" s="317"/>
    </row>
    <row r="189" spans="2:11" ht="15" customHeight="1">
      <c r="B189" s="296"/>
      <c r="C189" s="281" t="s">
        <v>3173</v>
      </c>
      <c r="D189" s="276"/>
      <c r="E189" s="276"/>
      <c r="F189" s="295" t="s">
        <v>3082</v>
      </c>
      <c r="G189" s="276"/>
      <c r="H189" s="276" t="s">
        <v>3174</v>
      </c>
      <c r="I189" s="276" t="s">
        <v>3116</v>
      </c>
      <c r="J189" s="276"/>
      <c r="K189" s="317"/>
    </row>
    <row r="190" spans="2:11" ht="15" customHeight="1">
      <c r="B190" s="296"/>
      <c r="C190" s="281" t="s">
        <v>3175</v>
      </c>
      <c r="D190" s="276"/>
      <c r="E190" s="276"/>
      <c r="F190" s="295" t="s">
        <v>3082</v>
      </c>
      <c r="G190" s="276"/>
      <c r="H190" s="276" t="s">
        <v>3176</v>
      </c>
      <c r="I190" s="276" t="s">
        <v>3116</v>
      </c>
      <c r="J190" s="276"/>
      <c r="K190" s="317"/>
    </row>
    <row r="191" spans="2:11" ht="15" customHeight="1">
      <c r="B191" s="296"/>
      <c r="C191" s="281" t="s">
        <v>3177</v>
      </c>
      <c r="D191" s="276"/>
      <c r="E191" s="276"/>
      <c r="F191" s="295" t="s">
        <v>3088</v>
      </c>
      <c r="G191" s="276"/>
      <c r="H191" s="276" t="s">
        <v>3178</v>
      </c>
      <c r="I191" s="276" t="s">
        <v>3116</v>
      </c>
      <c r="J191" s="276"/>
      <c r="K191" s="317"/>
    </row>
    <row r="192" spans="2:11" ht="15" customHeight="1">
      <c r="B192" s="323"/>
      <c r="C192" s="331"/>
      <c r="D192" s="305"/>
      <c r="E192" s="305"/>
      <c r="F192" s="305"/>
      <c r="G192" s="305"/>
      <c r="H192" s="305"/>
      <c r="I192" s="305"/>
      <c r="J192" s="305"/>
      <c r="K192" s="324"/>
    </row>
    <row r="193" spans="2:11" ht="18.75" customHeight="1">
      <c r="B193" s="272"/>
      <c r="C193" s="276"/>
      <c r="D193" s="276"/>
      <c r="E193" s="276"/>
      <c r="F193" s="295"/>
      <c r="G193" s="276"/>
      <c r="H193" s="276"/>
      <c r="I193" s="276"/>
      <c r="J193" s="276"/>
      <c r="K193" s="272"/>
    </row>
    <row r="194" spans="2:11" ht="18.75" customHeight="1">
      <c r="B194" s="272"/>
      <c r="C194" s="276"/>
      <c r="D194" s="276"/>
      <c r="E194" s="276"/>
      <c r="F194" s="295"/>
      <c r="G194" s="276"/>
      <c r="H194" s="276"/>
      <c r="I194" s="276"/>
      <c r="J194" s="276"/>
      <c r="K194" s="272"/>
    </row>
    <row r="195" spans="2:11" ht="18.75" customHeight="1">
      <c r="B195" s="282"/>
      <c r="C195" s="282"/>
      <c r="D195" s="282"/>
      <c r="E195" s="282"/>
      <c r="F195" s="282"/>
      <c r="G195" s="282"/>
      <c r="H195" s="282"/>
      <c r="I195" s="282"/>
      <c r="J195" s="282"/>
      <c r="K195" s="282"/>
    </row>
    <row r="196" spans="2:11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spans="2:11" ht="21">
      <c r="B197" s="267"/>
      <c r="C197" s="391" t="s">
        <v>3179</v>
      </c>
      <c r="D197" s="391"/>
      <c r="E197" s="391"/>
      <c r="F197" s="391"/>
      <c r="G197" s="391"/>
      <c r="H197" s="391"/>
      <c r="I197" s="391"/>
      <c r="J197" s="391"/>
      <c r="K197" s="268"/>
    </row>
    <row r="198" spans="2:11" ht="25.5" customHeight="1">
      <c r="B198" s="267"/>
      <c r="C198" s="332" t="s">
        <v>3180</v>
      </c>
      <c r="D198" s="332"/>
      <c r="E198" s="332"/>
      <c r="F198" s="332" t="s">
        <v>3181</v>
      </c>
      <c r="G198" s="333"/>
      <c r="H198" s="390" t="s">
        <v>3182</v>
      </c>
      <c r="I198" s="390"/>
      <c r="J198" s="390"/>
      <c r="K198" s="268"/>
    </row>
    <row r="199" spans="2:11" ht="5.25" customHeight="1">
      <c r="B199" s="296"/>
      <c r="C199" s="293"/>
      <c r="D199" s="293"/>
      <c r="E199" s="293"/>
      <c r="F199" s="293"/>
      <c r="G199" s="276"/>
      <c r="H199" s="293"/>
      <c r="I199" s="293"/>
      <c r="J199" s="293"/>
      <c r="K199" s="317"/>
    </row>
    <row r="200" spans="2:11" ht="15" customHeight="1">
      <c r="B200" s="296"/>
      <c r="C200" s="276" t="s">
        <v>3172</v>
      </c>
      <c r="D200" s="276"/>
      <c r="E200" s="276"/>
      <c r="F200" s="295" t="s">
        <v>44</v>
      </c>
      <c r="G200" s="276"/>
      <c r="H200" s="388" t="s">
        <v>3183</v>
      </c>
      <c r="I200" s="388"/>
      <c r="J200" s="388"/>
      <c r="K200" s="317"/>
    </row>
    <row r="201" spans="2:11" ht="15" customHeight="1">
      <c r="B201" s="296"/>
      <c r="C201" s="302"/>
      <c r="D201" s="276"/>
      <c r="E201" s="276"/>
      <c r="F201" s="295" t="s">
        <v>45</v>
      </c>
      <c r="G201" s="276"/>
      <c r="H201" s="388" t="s">
        <v>3184</v>
      </c>
      <c r="I201" s="388"/>
      <c r="J201" s="388"/>
      <c r="K201" s="317"/>
    </row>
    <row r="202" spans="2:11" ht="15" customHeight="1">
      <c r="B202" s="296"/>
      <c r="C202" s="302"/>
      <c r="D202" s="276"/>
      <c r="E202" s="276"/>
      <c r="F202" s="295" t="s">
        <v>48</v>
      </c>
      <c r="G202" s="276"/>
      <c r="H202" s="388" t="s">
        <v>3185</v>
      </c>
      <c r="I202" s="388"/>
      <c r="J202" s="388"/>
      <c r="K202" s="317"/>
    </row>
    <row r="203" spans="2:11" ht="15" customHeight="1">
      <c r="B203" s="296"/>
      <c r="C203" s="276"/>
      <c r="D203" s="276"/>
      <c r="E203" s="276"/>
      <c r="F203" s="295" t="s">
        <v>46</v>
      </c>
      <c r="G203" s="276"/>
      <c r="H203" s="388" t="s">
        <v>3186</v>
      </c>
      <c r="I203" s="388"/>
      <c r="J203" s="388"/>
      <c r="K203" s="317"/>
    </row>
    <row r="204" spans="2:11" ht="15" customHeight="1">
      <c r="B204" s="296"/>
      <c r="C204" s="276"/>
      <c r="D204" s="276"/>
      <c r="E204" s="276"/>
      <c r="F204" s="295" t="s">
        <v>47</v>
      </c>
      <c r="G204" s="276"/>
      <c r="H204" s="388" t="s">
        <v>3187</v>
      </c>
      <c r="I204" s="388"/>
      <c r="J204" s="388"/>
      <c r="K204" s="317"/>
    </row>
    <row r="205" spans="2:11" ht="15" customHeight="1">
      <c r="B205" s="296"/>
      <c r="C205" s="276"/>
      <c r="D205" s="276"/>
      <c r="E205" s="276"/>
      <c r="F205" s="295"/>
      <c r="G205" s="276"/>
      <c r="H205" s="276"/>
      <c r="I205" s="276"/>
      <c r="J205" s="276"/>
      <c r="K205" s="317"/>
    </row>
    <row r="206" spans="2:11" ht="15" customHeight="1">
      <c r="B206" s="296"/>
      <c r="C206" s="276" t="s">
        <v>3128</v>
      </c>
      <c r="D206" s="276"/>
      <c r="E206" s="276"/>
      <c r="F206" s="295" t="s">
        <v>77</v>
      </c>
      <c r="G206" s="276"/>
      <c r="H206" s="388" t="s">
        <v>3188</v>
      </c>
      <c r="I206" s="388"/>
      <c r="J206" s="388"/>
      <c r="K206" s="317"/>
    </row>
    <row r="207" spans="2:11" ht="15" customHeight="1">
      <c r="B207" s="296"/>
      <c r="C207" s="302"/>
      <c r="D207" s="276"/>
      <c r="E207" s="276"/>
      <c r="F207" s="295" t="s">
        <v>3026</v>
      </c>
      <c r="G207" s="276"/>
      <c r="H207" s="388" t="s">
        <v>3027</v>
      </c>
      <c r="I207" s="388"/>
      <c r="J207" s="388"/>
      <c r="K207" s="317"/>
    </row>
    <row r="208" spans="2:11" ht="15" customHeight="1">
      <c r="B208" s="296"/>
      <c r="C208" s="276"/>
      <c r="D208" s="276"/>
      <c r="E208" s="276"/>
      <c r="F208" s="295" t="s">
        <v>3024</v>
      </c>
      <c r="G208" s="276"/>
      <c r="H208" s="388" t="s">
        <v>3189</v>
      </c>
      <c r="I208" s="388"/>
      <c r="J208" s="388"/>
      <c r="K208" s="317"/>
    </row>
    <row r="209" spans="2:11" ht="15" customHeight="1">
      <c r="B209" s="334"/>
      <c r="C209" s="302"/>
      <c r="D209" s="302"/>
      <c r="E209" s="302"/>
      <c r="F209" s="295" t="s">
        <v>3028</v>
      </c>
      <c r="G209" s="281"/>
      <c r="H209" s="389" t="s">
        <v>3029</v>
      </c>
      <c r="I209" s="389"/>
      <c r="J209" s="389"/>
      <c r="K209" s="335"/>
    </row>
    <row r="210" spans="2:11" ht="15" customHeight="1">
      <c r="B210" s="334"/>
      <c r="C210" s="302"/>
      <c r="D210" s="302"/>
      <c r="E210" s="302"/>
      <c r="F210" s="295" t="s">
        <v>3030</v>
      </c>
      <c r="G210" s="281"/>
      <c r="H210" s="389" t="s">
        <v>3190</v>
      </c>
      <c r="I210" s="389"/>
      <c r="J210" s="389"/>
      <c r="K210" s="335"/>
    </row>
    <row r="211" spans="2:11" ht="15" customHeight="1">
      <c r="B211" s="334"/>
      <c r="C211" s="302"/>
      <c r="D211" s="302"/>
      <c r="E211" s="302"/>
      <c r="F211" s="336"/>
      <c r="G211" s="281"/>
      <c r="H211" s="337"/>
      <c r="I211" s="337"/>
      <c r="J211" s="337"/>
      <c r="K211" s="335"/>
    </row>
    <row r="212" spans="2:11" ht="15" customHeight="1">
      <c r="B212" s="334"/>
      <c r="C212" s="276" t="s">
        <v>3152</v>
      </c>
      <c r="D212" s="302"/>
      <c r="E212" s="302"/>
      <c r="F212" s="295">
        <v>1</v>
      </c>
      <c r="G212" s="281"/>
      <c r="H212" s="389" t="s">
        <v>3191</v>
      </c>
      <c r="I212" s="389"/>
      <c r="J212" s="389"/>
      <c r="K212" s="335"/>
    </row>
    <row r="213" spans="2:11" ht="15" customHeight="1">
      <c r="B213" s="334"/>
      <c r="C213" s="302"/>
      <c r="D213" s="302"/>
      <c r="E213" s="302"/>
      <c r="F213" s="295">
        <v>2</v>
      </c>
      <c r="G213" s="281"/>
      <c r="H213" s="389" t="s">
        <v>3192</v>
      </c>
      <c r="I213" s="389"/>
      <c r="J213" s="389"/>
      <c r="K213" s="335"/>
    </row>
    <row r="214" spans="2:11" ht="15" customHeight="1">
      <c r="B214" s="334"/>
      <c r="C214" s="302"/>
      <c r="D214" s="302"/>
      <c r="E214" s="302"/>
      <c r="F214" s="295">
        <v>3</v>
      </c>
      <c r="G214" s="281"/>
      <c r="H214" s="389" t="s">
        <v>3193</v>
      </c>
      <c r="I214" s="389"/>
      <c r="J214" s="389"/>
      <c r="K214" s="335"/>
    </row>
    <row r="215" spans="2:11" ht="15" customHeight="1">
      <c r="B215" s="334"/>
      <c r="C215" s="302"/>
      <c r="D215" s="302"/>
      <c r="E215" s="302"/>
      <c r="F215" s="295">
        <v>4</v>
      </c>
      <c r="G215" s="281"/>
      <c r="H215" s="389" t="s">
        <v>3194</v>
      </c>
      <c r="I215" s="389"/>
      <c r="J215" s="389"/>
      <c r="K215" s="335"/>
    </row>
    <row r="216" spans="2:11" ht="12.75" customHeight="1">
      <c r="B216" s="338"/>
      <c r="C216" s="339"/>
      <c r="D216" s="339"/>
      <c r="E216" s="339"/>
      <c r="F216" s="339"/>
      <c r="G216" s="339"/>
      <c r="H216" s="339"/>
      <c r="I216" s="339"/>
      <c r="J216" s="339"/>
      <c r="K216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8-2018 - Přístavba výtahu...</vt:lpstr>
      <vt:lpstr>VRN - Vedlejší rozpočtové...</vt:lpstr>
      <vt:lpstr>Pokyny pro vyplnění</vt:lpstr>
      <vt:lpstr>'8-2018 - Přístavba výtahu...'!Názvy_tisku</vt:lpstr>
      <vt:lpstr>'Rekapitulace stavby'!Názvy_tisku</vt:lpstr>
      <vt:lpstr>'VRN - Vedlejší rozpočtové...'!Názvy_tisku</vt:lpstr>
      <vt:lpstr>'8-2018 - Přístavba výtahu...'!Oblast_tisku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Kratochvílová</dc:creator>
  <cp:lastModifiedBy>Knob Josef</cp:lastModifiedBy>
  <dcterms:created xsi:type="dcterms:W3CDTF">2018-09-17T13:17:58Z</dcterms:created>
  <dcterms:modified xsi:type="dcterms:W3CDTF">2019-06-05T07:39:37Z</dcterms:modified>
</cp:coreProperties>
</file>